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C:\Users\Ignac\Trabajo_Centra\Catedra-LDES\CII-Centra-EDF\SEN\SEN-Files\Electricity Generation\CII-CENTRA-EDF-CHILE\Estudio_Sensibilidades\"/>
    </mc:Choice>
  </mc:AlternateContent>
  <xr:revisionPtr revIDLastSave="0" documentId="13_ncr:1_{FBEF9968-E543-44D6-8999-5D2E781626BB}" xr6:coauthVersionLast="47" xr6:coauthVersionMax="47" xr10:uidLastSave="{00000000-0000-0000-0000-000000000000}"/>
  <bookViews>
    <workbookView xWindow="-108" yWindow="-108" windowWidth="23256" windowHeight="12456" tabRatio="599" firstSheet="2" activeTab="5" xr2:uid="{00000000-000D-0000-FFFF-FFFF00000000}"/>
  </bookViews>
  <sheets>
    <sheet name="Gráficos" sheetId="45" r:id="rId1"/>
    <sheet name="CasoBase" sheetId="21" r:id="rId2"/>
    <sheet name="Ausencia_Diesel&amp;GNL" sheetId="33" r:id="rId3"/>
    <sheet name="Ausencia_Diesel&amp;GNL2" sheetId="47" r:id="rId4"/>
    <sheet name="BESS_Construccion_Masiva" sheetId="34" r:id="rId5"/>
    <sheet name="BESS_Construccion_Masiva2" sheetId="46" r:id="rId6"/>
    <sheet name="Hoja1" sheetId="49" r:id="rId7"/>
    <sheet name="Biomasa_reconversion" sheetId="35" r:id="rId8"/>
    <sheet name="Costos_BESS_A5" sheetId="36" r:id="rId9"/>
    <sheet name="Costos_BESS_D5" sheetId="37" r:id="rId10"/>
    <sheet name="Costos_GNL_A5" sheetId="38" r:id="rId11"/>
    <sheet name="Costos_GNL_D5" sheetId="39" r:id="rId12"/>
    <sheet name="Entrada_Ampliacion_Transmision" sheetId="40" r:id="rId13"/>
    <sheet name="PSP_2029" sheetId="41" r:id="rId14"/>
    <sheet name="PSP_2033" sheetId="43" r:id="rId15"/>
    <sheet name="Sin_PSP_10H" sheetId="44" r:id="rId16"/>
    <sheet name="Ausencia_Diesel&amp;GNL2_apuntes" sheetId="48" r:id="rId1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18" i="48" l="1"/>
  <c r="Q20" i="48" s="1"/>
  <c r="Q21" i="48" s="1"/>
  <c r="Q22" i="48" s="1"/>
  <c r="Q23" i="48" s="1"/>
  <c r="H15" i="48"/>
  <c r="I15" i="48" s="1"/>
  <c r="G15" i="48"/>
  <c r="E15" i="48"/>
  <c r="D15" i="48"/>
  <c r="F15" i="48" s="1"/>
  <c r="L13" i="48"/>
  <c r="L12" i="48"/>
  <c r="L11" i="48"/>
  <c r="K10" i="48"/>
  <c r="L10" i="48" s="1"/>
  <c r="J10" i="48"/>
  <c r="J15" i="48" s="1"/>
  <c r="L9" i="48"/>
  <c r="L7" i="48"/>
  <c r="K6" i="48"/>
  <c r="L6" i="48" s="1"/>
  <c r="J6" i="48"/>
  <c r="L5" i="48"/>
  <c r="K4" i="48"/>
  <c r="K15" i="48" s="1"/>
  <c r="L15" i="48" s="1"/>
  <c r="J4" i="48"/>
  <c r="I15" i="47"/>
  <c r="H15" i="47"/>
  <c r="G15" i="47"/>
  <c r="E15" i="47"/>
  <c r="F15" i="47" s="1"/>
  <c r="D15" i="47"/>
  <c r="L13" i="47"/>
  <c r="L12" i="47"/>
  <c r="L11" i="47"/>
  <c r="K10" i="47"/>
  <c r="J10" i="47"/>
  <c r="L9" i="47"/>
  <c r="L7" i="47"/>
  <c r="K6" i="47"/>
  <c r="L6" i="47" s="1"/>
  <c r="J6" i="47"/>
  <c r="L5" i="47"/>
  <c r="K4" i="47"/>
  <c r="J4" i="47"/>
  <c r="J19" i="34"/>
  <c r="J10" i="46"/>
  <c r="L13" i="46"/>
  <c r="I13" i="46"/>
  <c r="F13" i="46"/>
  <c r="L12" i="46"/>
  <c r="I12" i="46"/>
  <c r="F12" i="46"/>
  <c r="L11" i="46"/>
  <c r="I11" i="46"/>
  <c r="F11" i="46"/>
  <c r="K10" i="46"/>
  <c r="H10" i="46"/>
  <c r="G10" i="46"/>
  <c r="E10" i="46"/>
  <c r="D10" i="46"/>
  <c r="L9" i="46"/>
  <c r="I9" i="46"/>
  <c r="F9" i="46"/>
  <c r="L7" i="46"/>
  <c r="I7" i="46"/>
  <c r="F7" i="46"/>
  <c r="K6" i="46"/>
  <c r="L6" i="46" s="1"/>
  <c r="J6" i="46"/>
  <c r="H6" i="46"/>
  <c r="I6" i="46" s="1"/>
  <c r="G6" i="46"/>
  <c r="E6" i="46"/>
  <c r="F6" i="46" s="1"/>
  <c r="D6" i="46"/>
  <c r="L5" i="46"/>
  <c r="I5" i="46"/>
  <c r="F5" i="46"/>
  <c r="K4" i="46"/>
  <c r="J4" i="46"/>
  <c r="H4" i="46"/>
  <c r="G4" i="46"/>
  <c r="E4" i="46"/>
  <c r="D4" i="46"/>
  <c r="J17" i="45"/>
  <c r="J16" i="45"/>
  <c r="J15" i="45"/>
  <c r="I17" i="45"/>
  <c r="I16" i="45"/>
  <c r="I15" i="45"/>
  <c r="H17" i="45"/>
  <c r="H16" i="45"/>
  <c r="H15" i="45"/>
  <c r="G17" i="45"/>
  <c r="G16" i="45"/>
  <c r="G15" i="45"/>
  <c r="F17" i="45"/>
  <c r="F16" i="45"/>
  <c r="F15" i="45"/>
  <c r="E17" i="45"/>
  <c r="E16" i="45"/>
  <c r="E15" i="45"/>
  <c r="D17" i="45"/>
  <c r="D16" i="45"/>
  <c r="D15" i="45"/>
  <c r="C17" i="45"/>
  <c r="C16" i="45"/>
  <c r="C15" i="45"/>
  <c r="B17" i="45"/>
  <c r="B16" i="45"/>
  <c r="B15" i="45"/>
  <c r="J23" i="45"/>
  <c r="J22" i="45"/>
  <c r="J21" i="45"/>
  <c r="I23" i="45"/>
  <c r="I22" i="45"/>
  <c r="I21" i="45"/>
  <c r="H23" i="45"/>
  <c r="H22" i="45"/>
  <c r="H21" i="45"/>
  <c r="G23" i="45"/>
  <c r="G22" i="45"/>
  <c r="G21" i="45"/>
  <c r="F23" i="45"/>
  <c r="F22" i="45"/>
  <c r="F21" i="45"/>
  <c r="E23" i="45"/>
  <c r="E22" i="45"/>
  <c r="E21" i="45"/>
  <c r="D23" i="45"/>
  <c r="D22" i="45"/>
  <c r="D21" i="45"/>
  <c r="C23" i="45"/>
  <c r="C22" i="45"/>
  <c r="C21" i="45"/>
  <c r="B23" i="45"/>
  <c r="B22" i="45"/>
  <c r="B21" i="45"/>
  <c r="E9" i="45"/>
  <c r="J11" i="45"/>
  <c r="I11" i="45"/>
  <c r="H11" i="45"/>
  <c r="J10" i="45"/>
  <c r="I10" i="45"/>
  <c r="H10" i="45"/>
  <c r="J9" i="45"/>
  <c r="I9" i="45"/>
  <c r="H9" i="45"/>
  <c r="G11" i="45"/>
  <c r="F11" i="45"/>
  <c r="E11" i="45"/>
  <c r="G10" i="45"/>
  <c r="F10" i="45"/>
  <c r="E10" i="45"/>
  <c r="G9" i="45"/>
  <c r="F9" i="45"/>
  <c r="D9" i="45"/>
  <c r="D11" i="45"/>
  <c r="D10" i="45"/>
  <c r="C11" i="45"/>
  <c r="C10" i="45"/>
  <c r="C9" i="45"/>
  <c r="B11" i="45"/>
  <c r="B10" i="45"/>
  <c r="B9" i="45"/>
  <c r="L13" i="44"/>
  <c r="L12" i="44"/>
  <c r="L11" i="44"/>
  <c r="L10" i="44"/>
  <c r="L9" i="44"/>
  <c r="L7" i="44"/>
  <c r="L6" i="44"/>
  <c r="L5" i="44"/>
  <c r="L4" i="44"/>
  <c r="I13" i="44"/>
  <c r="I12" i="44"/>
  <c r="I11" i="44"/>
  <c r="I10" i="44"/>
  <c r="I9" i="44"/>
  <c r="I7" i="44"/>
  <c r="I6" i="44"/>
  <c r="I5" i="44"/>
  <c r="I4" i="44"/>
  <c r="F13" i="44"/>
  <c r="F12" i="44"/>
  <c r="F11" i="44"/>
  <c r="F10" i="44"/>
  <c r="F9" i="44"/>
  <c r="F7" i="44"/>
  <c r="F6" i="44"/>
  <c r="F5" i="44"/>
  <c r="F4" i="44"/>
  <c r="L13" i="43"/>
  <c r="L12" i="43"/>
  <c r="L11" i="43"/>
  <c r="L10" i="43"/>
  <c r="L9" i="43"/>
  <c r="L7" i="43"/>
  <c r="L6" i="43"/>
  <c r="L5" i="43"/>
  <c r="L4" i="43"/>
  <c r="I13" i="43"/>
  <c r="I12" i="43"/>
  <c r="I11" i="43"/>
  <c r="I10" i="43"/>
  <c r="I9" i="43"/>
  <c r="I7" i="43"/>
  <c r="I6" i="43"/>
  <c r="I5" i="43"/>
  <c r="I4" i="43"/>
  <c r="F13" i="43"/>
  <c r="F12" i="43"/>
  <c r="F11" i="43"/>
  <c r="F10" i="43"/>
  <c r="F9" i="43"/>
  <c r="F7" i="43"/>
  <c r="F6" i="43"/>
  <c r="F5" i="43"/>
  <c r="F4" i="43"/>
  <c r="L13" i="41"/>
  <c r="L12" i="41"/>
  <c r="L11" i="41"/>
  <c r="L10" i="41"/>
  <c r="L9" i="41"/>
  <c r="L7" i="41"/>
  <c r="L6" i="41"/>
  <c r="L5" i="41"/>
  <c r="L4" i="41"/>
  <c r="I13" i="41"/>
  <c r="I12" i="41"/>
  <c r="I11" i="41"/>
  <c r="I10" i="41"/>
  <c r="I9" i="41"/>
  <c r="I7" i="41"/>
  <c r="I6" i="41"/>
  <c r="I5" i="41"/>
  <c r="I4" i="41"/>
  <c r="F13" i="41"/>
  <c r="F12" i="41"/>
  <c r="F11" i="41"/>
  <c r="F10" i="41"/>
  <c r="F9" i="41"/>
  <c r="F7" i="41"/>
  <c r="F6" i="41"/>
  <c r="F5" i="41"/>
  <c r="F4" i="41"/>
  <c r="L13" i="40"/>
  <c r="L12" i="40"/>
  <c r="L11" i="40"/>
  <c r="L10" i="40"/>
  <c r="L9" i="40"/>
  <c r="L7" i="40"/>
  <c r="L6" i="40"/>
  <c r="L5" i="40"/>
  <c r="L4" i="40"/>
  <c r="I13" i="40"/>
  <c r="I12" i="40"/>
  <c r="I11" i="40"/>
  <c r="I10" i="40"/>
  <c r="I9" i="40"/>
  <c r="I7" i="40"/>
  <c r="I6" i="40"/>
  <c r="I5" i="40"/>
  <c r="I4" i="40"/>
  <c r="F13" i="40"/>
  <c r="F12" i="40"/>
  <c r="F11" i="40"/>
  <c r="F10" i="40"/>
  <c r="F9" i="40"/>
  <c r="F7" i="40"/>
  <c r="F6" i="40"/>
  <c r="F5" i="40"/>
  <c r="F4" i="40"/>
  <c r="L13" i="39"/>
  <c r="L12" i="39"/>
  <c r="L11" i="39"/>
  <c r="L10" i="39"/>
  <c r="L9" i="39"/>
  <c r="L7" i="39"/>
  <c r="L6" i="39"/>
  <c r="L5" i="39"/>
  <c r="L4" i="39"/>
  <c r="I13" i="39"/>
  <c r="I12" i="39"/>
  <c r="I11" i="39"/>
  <c r="I10" i="39"/>
  <c r="I9" i="39"/>
  <c r="I7" i="39"/>
  <c r="I6" i="39"/>
  <c r="I5" i="39"/>
  <c r="I4" i="39"/>
  <c r="F13" i="39"/>
  <c r="F12" i="39"/>
  <c r="F11" i="39"/>
  <c r="F10" i="39"/>
  <c r="F9" i="39"/>
  <c r="F7" i="39"/>
  <c r="F6" i="39"/>
  <c r="F5" i="39"/>
  <c r="F4" i="39"/>
  <c r="L13" i="38"/>
  <c r="L12" i="38"/>
  <c r="L11" i="38"/>
  <c r="L10" i="38"/>
  <c r="L9" i="38"/>
  <c r="L7" i="38"/>
  <c r="L6" i="38"/>
  <c r="L5" i="38"/>
  <c r="L4" i="38"/>
  <c r="I13" i="38"/>
  <c r="I12" i="38"/>
  <c r="I11" i="38"/>
  <c r="I10" i="38"/>
  <c r="I9" i="38"/>
  <c r="I7" i="38"/>
  <c r="I6" i="38"/>
  <c r="I5" i="38"/>
  <c r="I4" i="38"/>
  <c r="F13" i="38"/>
  <c r="F12" i="38"/>
  <c r="F11" i="38"/>
  <c r="F10" i="38"/>
  <c r="F9" i="38"/>
  <c r="F7" i="38"/>
  <c r="F6" i="38"/>
  <c r="F5" i="38"/>
  <c r="F4" i="38"/>
  <c r="L13" i="36"/>
  <c r="L12" i="36"/>
  <c r="L11" i="36"/>
  <c r="L9" i="36"/>
  <c r="L7" i="36"/>
  <c r="L6" i="36"/>
  <c r="L5" i="36"/>
  <c r="I13" i="36"/>
  <c r="I12" i="36"/>
  <c r="I11" i="36"/>
  <c r="I9" i="36"/>
  <c r="I7" i="36"/>
  <c r="I6" i="36"/>
  <c r="I5" i="36"/>
  <c r="F13" i="36"/>
  <c r="F12" i="36"/>
  <c r="F11" i="36"/>
  <c r="F9" i="36"/>
  <c r="F7" i="36"/>
  <c r="F6" i="36"/>
  <c r="F5" i="36"/>
  <c r="L13" i="35"/>
  <c r="L12" i="35"/>
  <c r="L11" i="35"/>
  <c r="L10" i="35"/>
  <c r="L9" i="35"/>
  <c r="L7" i="35"/>
  <c r="L6" i="35"/>
  <c r="L5" i="35"/>
  <c r="L4" i="35"/>
  <c r="I13" i="35"/>
  <c r="I12" i="35"/>
  <c r="I11" i="35"/>
  <c r="I10" i="35"/>
  <c r="I9" i="35"/>
  <c r="I7" i="35"/>
  <c r="I6" i="35"/>
  <c r="I5" i="35"/>
  <c r="I4" i="35"/>
  <c r="F13" i="35"/>
  <c r="F12" i="35"/>
  <c r="F11" i="35"/>
  <c r="F10" i="35"/>
  <c r="F9" i="35"/>
  <c r="F7" i="35"/>
  <c r="F6" i="35"/>
  <c r="F5" i="35"/>
  <c r="F4" i="35"/>
  <c r="L13" i="34"/>
  <c r="L12" i="34"/>
  <c r="L11" i="34"/>
  <c r="L10" i="34"/>
  <c r="L9" i="34"/>
  <c r="L7" i="34"/>
  <c r="L6" i="34"/>
  <c r="L5" i="34"/>
  <c r="L4" i="34"/>
  <c r="I13" i="34"/>
  <c r="I12" i="34"/>
  <c r="I11" i="34"/>
  <c r="I10" i="34"/>
  <c r="I9" i="34"/>
  <c r="I7" i="34"/>
  <c r="I6" i="34"/>
  <c r="I5" i="34"/>
  <c r="I4" i="34"/>
  <c r="F13" i="34"/>
  <c r="F12" i="34"/>
  <c r="F11" i="34"/>
  <c r="F10" i="34"/>
  <c r="F9" i="34"/>
  <c r="F7" i="34"/>
  <c r="F6" i="34"/>
  <c r="F5" i="34"/>
  <c r="L13" i="33"/>
  <c r="L12" i="33"/>
  <c r="L11" i="33"/>
  <c r="L9" i="33"/>
  <c r="L7" i="33"/>
  <c r="L6" i="33"/>
  <c r="L5" i="33"/>
  <c r="L13" i="21"/>
  <c r="L12" i="21"/>
  <c r="L11" i="21"/>
  <c r="L10" i="21"/>
  <c r="L9" i="21"/>
  <c r="L7" i="21"/>
  <c r="L6" i="21"/>
  <c r="L5" i="21"/>
  <c r="L4" i="21"/>
  <c r="I13" i="21"/>
  <c r="I12" i="21"/>
  <c r="I11" i="21"/>
  <c r="I10" i="21"/>
  <c r="I9" i="21"/>
  <c r="I7" i="21"/>
  <c r="I6" i="21"/>
  <c r="I5" i="21"/>
  <c r="I4" i="21"/>
  <c r="F13" i="21"/>
  <c r="F12" i="21"/>
  <c r="F11" i="21"/>
  <c r="F10" i="21"/>
  <c r="F5" i="21"/>
  <c r="F6" i="21"/>
  <c r="F7" i="21"/>
  <c r="F9" i="21"/>
  <c r="J10" i="44"/>
  <c r="J6" i="44"/>
  <c r="J10" i="43"/>
  <c r="J6" i="43"/>
  <c r="J10" i="41"/>
  <c r="J6" i="41"/>
  <c r="G10" i="44"/>
  <c r="G6" i="44"/>
  <c r="G10" i="43"/>
  <c r="G6" i="43"/>
  <c r="G10" i="41"/>
  <c r="G6" i="41"/>
  <c r="D10" i="44"/>
  <c r="D6" i="44"/>
  <c r="D10" i="43"/>
  <c r="D19" i="43" s="1"/>
  <c r="D6" i="43"/>
  <c r="D10" i="41"/>
  <c r="D6" i="41"/>
  <c r="E6" i="41"/>
  <c r="E10" i="41"/>
  <c r="H6" i="38"/>
  <c r="E10" i="36"/>
  <c r="E4" i="34"/>
  <c r="K10" i="44"/>
  <c r="H10" i="44"/>
  <c r="E10" i="44"/>
  <c r="K6" i="44"/>
  <c r="H6" i="44"/>
  <c r="E6" i="44"/>
  <c r="K4" i="44"/>
  <c r="J4" i="44"/>
  <c r="H4" i="44"/>
  <c r="G4" i="44"/>
  <c r="E4" i="44"/>
  <c r="D4" i="44"/>
  <c r="E10" i="43"/>
  <c r="H10" i="43"/>
  <c r="K10" i="43"/>
  <c r="K6" i="43"/>
  <c r="H6" i="43"/>
  <c r="E6" i="43"/>
  <c r="K4" i="43"/>
  <c r="H4" i="43"/>
  <c r="J4" i="43"/>
  <c r="G4" i="43"/>
  <c r="G15" i="43" s="1"/>
  <c r="E4" i="43"/>
  <c r="D4" i="43"/>
  <c r="H10" i="41"/>
  <c r="K10" i="41"/>
  <c r="K6" i="41"/>
  <c r="H6" i="41"/>
  <c r="K4" i="41"/>
  <c r="H4" i="41"/>
  <c r="J4" i="41"/>
  <c r="J15" i="41" s="1"/>
  <c r="G4" i="41"/>
  <c r="G15" i="41" s="1"/>
  <c r="E4" i="41"/>
  <c r="D4" i="41"/>
  <c r="E10" i="40"/>
  <c r="H10" i="40"/>
  <c r="K10" i="40"/>
  <c r="J10" i="40"/>
  <c r="J19" i="40" s="1"/>
  <c r="G10" i="40"/>
  <c r="D10" i="40"/>
  <c r="K6" i="40"/>
  <c r="J6" i="40"/>
  <c r="H6" i="40"/>
  <c r="G6" i="40"/>
  <c r="E6" i="40"/>
  <c r="D6" i="40"/>
  <c r="H4" i="40"/>
  <c r="K4" i="40"/>
  <c r="J4" i="40"/>
  <c r="G4" i="40"/>
  <c r="E4" i="40"/>
  <c r="D4" i="40"/>
  <c r="E10" i="39"/>
  <c r="H10" i="39"/>
  <c r="K10" i="39"/>
  <c r="J10" i="39"/>
  <c r="G10" i="39"/>
  <c r="D10" i="39"/>
  <c r="K6" i="39"/>
  <c r="J6" i="39"/>
  <c r="H6" i="39"/>
  <c r="G6" i="39"/>
  <c r="E6" i="39"/>
  <c r="D6" i="39"/>
  <c r="K4" i="39"/>
  <c r="H4" i="39"/>
  <c r="J4" i="39"/>
  <c r="G4" i="39"/>
  <c r="E4" i="39"/>
  <c r="D4" i="39"/>
  <c r="E10" i="38"/>
  <c r="K10" i="38"/>
  <c r="J10" i="38"/>
  <c r="G10" i="38"/>
  <c r="D10" i="38"/>
  <c r="K6" i="38"/>
  <c r="J6" i="38"/>
  <c r="E6" i="38"/>
  <c r="D6" i="38"/>
  <c r="K4" i="38"/>
  <c r="H4" i="38"/>
  <c r="J4" i="38"/>
  <c r="G4" i="38"/>
  <c r="E4" i="38"/>
  <c r="D4" i="38"/>
  <c r="K10" i="37"/>
  <c r="H10" i="37"/>
  <c r="J10" i="37"/>
  <c r="G10" i="37"/>
  <c r="E10" i="37"/>
  <c r="D10" i="37"/>
  <c r="K6" i="37"/>
  <c r="J6" i="37"/>
  <c r="H6" i="37"/>
  <c r="G6" i="37"/>
  <c r="E6" i="37"/>
  <c r="D6" i="37"/>
  <c r="K4" i="37"/>
  <c r="J4" i="37"/>
  <c r="H4" i="37"/>
  <c r="G4" i="37"/>
  <c r="E4" i="37"/>
  <c r="D4" i="37"/>
  <c r="K10" i="36"/>
  <c r="J10" i="36"/>
  <c r="H10" i="36"/>
  <c r="G10" i="36"/>
  <c r="D10" i="36"/>
  <c r="K6" i="36"/>
  <c r="J6" i="36"/>
  <c r="H6" i="36"/>
  <c r="G6" i="36"/>
  <c r="E6" i="36"/>
  <c r="D6" i="36"/>
  <c r="K4" i="36"/>
  <c r="J4" i="36"/>
  <c r="H4" i="36"/>
  <c r="G4" i="36"/>
  <c r="E4" i="36"/>
  <c r="D4" i="36"/>
  <c r="J10" i="35"/>
  <c r="G10" i="35"/>
  <c r="D10" i="35"/>
  <c r="K6" i="35"/>
  <c r="J6" i="35"/>
  <c r="H6" i="35"/>
  <c r="G6" i="35"/>
  <c r="E6" i="35"/>
  <c r="D6" i="35"/>
  <c r="K4" i="35"/>
  <c r="E4" i="35"/>
  <c r="J4" i="35"/>
  <c r="H4" i="35"/>
  <c r="G4" i="35"/>
  <c r="D4" i="35"/>
  <c r="K10" i="34"/>
  <c r="J10" i="34"/>
  <c r="H10" i="34"/>
  <c r="G10" i="34"/>
  <c r="E10" i="34"/>
  <c r="D10" i="34"/>
  <c r="K6" i="34"/>
  <c r="J6" i="34"/>
  <c r="H6" i="34"/>
  <c r="G6" i="34"/>
  <c r="E6" i="34"/>
  <c r="D6" i="34"/>
  <c r="K4" i="34"/>
  <c r="J4" i="34"/>
  <c r="H4" i="34"/>
  <c r="G4" i="34"/>
  <c r="D4" i="34"/>
  <c r="F4" i="34" s="1"/>
  <c r="K10" i="33"/>
  <c r="L10" i="33" s="1"/>
  <c r="J10" i="33"/>
  <c r="K6" i="33"/>
  <c r="J6" i="33"/>
  <c r="K4" i="33"/>
  <c r="J18" i="33" s="1"/>
  <c r="J4" i="33"/>
  <c r="G15" i="33"/>
  <c r="D4" i="21"/>
  <c r="F4" i="21" s="1"/>
  <c r="G4" i="21"/>
  <c r="J4" i="21"/>
  <c r="G10" i="21"/>
  <c r="J10" i="21"/>
  <c r="D10" i="21"/>
  <c r="K13" i="21"/>
  <c r="K12" i="21"/>
  <c r="K11" i="21"/>
  <c r="K5" i="21"/>
  <c r="K4" i="21" s="1"/>
  <c r="H13" i="21"/>
  <c r="H12" i="21"/>
  <c r="H11" i="21"/>
  <c r="H5" i="21"/>
  <c r="H4" i="21" s="1"/>
  <c r="E13" i="21"/>
  <c r="E12" i="21"/>
  <c r="E11" i="21"/>
  <c r="E5" i="21"/>
  <c r="E4" i="21" s="1"/>
  <c r="K6" i="21"/>
  <c r="J6" i="21"/>
  <c r="H6" i="21"/>
  <c r="G6" i="21"/>
  <c r="E6" i="21"/>
  <c r="D6" i="21"/>
  <c r="J17" i="48" l="1"/>
  <c r="J21" i="48" s="1"/>
  <c r="J18" i="48"/>
  <c r="L4" i="48"/>
  <c r="J19" i="48"/>
  <c r="L4" i="47"/>
  <c r="J18" i="47"/>
  <c r="L10" i="47"/>
  <c r="J15" i="47"/>
  <c r="K15" i="47"/>
  <c r="J19" i="47"/>
  <c r="L4" i="33"/>
  <c r="G19" i="46"/>
  <c r="H15" i="46"/>
  <c r="L4" i="46"/>
  <c r="L10" i="46"/>
  <c r="F4" i="46"/>
  <c r="J18" i="46"/>
  <c r="K15" i="46"/>
  <c r="J19" i="46"/>
  <c r="G15" i="46"/>
  <c r="I10" i="46"/>
  <c r="D18" i="46"/>
  <c r="F10" i="46"/>
  <c r="E15" i="46"/>
  <c r="G18" i="46"/>
  <c r="J15" i="46"/>
  <c r="D19" i="46"/>
  <c r="D15" i="46"/>
  <c r="I4" i="46"/>
  <c r="L4" i="36"/>
  <c r="J15" i="36"/>
  <c r="J19" i="36"/>
  <c r="G15" i="36"/>
  <c r="I4" i="36"/>
  <c r="I10" i="36"/>
  <c r="D15" i="36"/>
  <c r="F4" i="36"/>
  <c r="F10" i="36"/>
  <c r="L10" i="36"/>
  <c r="D15" i="44"/>
  <c r="K15" i="43"/>
  <c r="J15" i="40"/>
  <c r="G19" i="40"/>
  <c r="G15" i="40"/>
  <c r="D15" i="40"/>
  <c r="J15" i="38"/>
  <c r="J15" i="34"/>
  <c r="G18" i="34"/>
  <c r="G15" i="34"/>
  <c r="D15" i="34"/>
  <c r="G19" i="44"/>
  <c r="G15" i="44"/>
  <c r="J18" i="44"/>
  <c r="H15" i="44"/>
  <c r="E15" i="44"/>
  <c r="F15" i="44" s="1"/>
  <c r="D18" i="44"/>
  <c r="J19" i="43"/>
  <c r="D18" i="43"/>
  <c r="E15" i="43"/>
  <c r="F15" i="43" s="1"/>
  <c r="J19" i="41"/>
  <c r="D18" i="41"/>
  <c r="K15" i="40"/>
  <c r="D18" i="40"/>
  <c r="E15" i="40"/>
  <c r="D17" i="40" s="1"/>
  <c r="D21" i="40" s="1"/>
  <c r="G15" i="39"/>
  <c r="J19" i="39"/>
  <c r="J18" i="39"/>
  <c r="K15" i="39"/>
  <c r="H10" i="38"/>
  <c r="H15" i="38" s="1"/>
  <c r="D18" i="39"/>
  <c r="E15" i="39"/>
  <c r="J19" i="38"/>
  <c r="G15" i="38"/>
  <c r="D18" i="38"/>
  <c r="J19" i="37"/>
  <c r="D19" i="37"/>
  <c r="G15" i="37"/>
  <c r="J18" i="37"/>
  <c r="K15" i="37"/>
  <c r="H15" i="37"/>
  <c r="D18" i="37"/>
  <c r="E15" i="37"/>
  <c r="D18" i="36"/>
  <c r="G19" i="36"/>
  <c r="G18" i="36"/>
  <c r="J18" i="36"/>
  <c r="D19" i="36"/>
  <c r="K15" i="36"/>
  <c r="H15" i="36"/>
  <c r="E15" i="36"/>
  <c r="G15" i="35"/>
  <c r="J18" i="34"/>
  <c r="D18" i="34"/>
  <c r="D18" i="35"/>
  <c r="J18" i="35"/>
  <c r="E10" i="35"/>
  <c r="E15" i="35" s="1"/>
  <c r="H10" i="35"/>
  <c r="G19" i="35" s="1"/>
  <c r="D15" i="35"/>
  <c r="K10" i="35"/>
  <c r="J19" i="35" s="1"/>
  <c r="K15" i="34"/>
  <c r="H15" i="34"/>
  <c r="G19" i="34"/>
  <c r="E15" i="34"/>
  <c r="D19" i="34"/>
  <c r="D15" i="33"/>
  <c r="H15" i="33"/>
  <c r="E10" i="21"/>
  <c r="K10" i="21"/>
  <c r="H10" i="21"/>
  <c r="E15" i="21"/>
  <c r="K15" i="33"/>
  <c r="J17" i="33" s="1"/>
  <c r="J19" i="44"/>
  <c r="K15" i="44"/>
  <c r="G18" i="44"/>
  <c r="J15" i="44"/>
  <c r="D19" i="44"/>
  <c r="G19" i="43"/>
  <c r="H15" i="43"/>
  <c r="I15" i="43" s="1"/>
  <c r="G18" i="43"/>
  <c r="J18" i="43"/>
  <c r="J15" i="43"/>
  <c r="J17" i="43" s="1"/>
  <c r="J21" i="43" s="1"/>
  <c r="D15" i="43"/>
  <c r="H15" i="41"/>
  <c r="I15" i="41" s="1"/>
  <c r="G18" i="41"/>
  <c r="E15" i="41"/>
  <c r="K15" i="41"/>
  <c r="L15" i="41" s="1"/>
  <c r="J18" i="41"/>
  <c r="G19" i="41"/>
  <c r="D19" i="41"/>
  <c r="D15" i="41"/>
  <c r="H15" i="40"/>
  <c r="G18" i="40"/>
  <c r="D19" i="40"/>
  <c r="J18" i="40"/>
  <c r="D19" i="39"/>
  <c r="H15" i="39"/>
  <c r="G18" i="39"/>
  <c r="G19" i="39"/>
  <c r="J15" i="39"/>
  <c r="D15" i="39"/>
  <c r="D19" i="38"/>
  <c r="G18" i="38"/>
  <c r="E15" i="38"/>
  <c r="K15" i="38"/>
  <c r="J18" i="38"/>
  <c r="D15" i="38"/>
  <c r="G18" i="37"/>
  <c r="J15" i="37"/>
  <c r="D15" i="37"/>
  <c r="G19" i="37"/>
  <c r="G18" i="35"/>
  <c r="J15" i="35"/>
  <c r="J19" i="33"/>
  <c r="J15" i="33"/>
  <c r="L15" i="47" l="1"/>
  <c r="J17" i="47"/>
  <c r="J21" i="47" s="1"/>
  <c r="I15" i="46"/>
  <c r="F15" i="46"/>
  <c r="J17" i="46"/>
  <c r="J21" i="46" s="1"/>
  <c r="G17" i="46"/>
  <c r="G21" i="46" s="1"/>
  <c r="D17" i="46"/>
  <c r="D21" i="46" s="1"/>
  <c r="L15" i="46"/>
  <c r="L15" i="36"/>
  <c r="F15" i="36"/>
  <c r="L15" i="38"/>
  <c r="F15" i="41"/>
  <c r="L15" i="40"/>
  <c r="I15" i="40"/>
  <c r="I15" i="39"/>
  <c r="F15" i="39"/>
  <c r="G19" i="38"/>
  <c r="I15" i="37"/>
  <c r="F15" i="35"/>
  <c r="J17" i="34"/>
  <c r="J21" i="34" s="1"/>
  <c r="G17" i="34"/>
  <c r="G21" i="34" s="1"/>
  <c r="F15" i="34"/>
  <c r="D17" i="44"/>
  <c r="D21" i="44" s="1"/>
  <c r="G17" i="44"/>
  <c r="G21" i="44" s="1"/>
  <c r="J17" i="44"/>
  <c r="J21" i="44" s="1"/>
  <c r="I15" i="44"/>
  <c r="L15" i="43"/>
  <c r="D17" i="43"/>
  <c r="D21" i="43" s="1"/>
  <c r="J17" i="40"/>
  <c r="J21" i="40" s="1"/>
  <c r="G17" i="40"/>
  <c r="G21" i="40" s="1"/>
  <c r="F15" i="40"/>
  <c r="J17" i="39"/>
  <c r="J21" i="39" s="1"/>
  <c r="D17" i="39"/>
  <c r="D21" i="39" s="1"/>
  <c r="J17" i="38"/>
  <c r="J21" i="38" s="1"/>
  <c r="I15" i="38"/>
  <c r="D17" i="38"/>
  <c r="D21" i="38" s="1"/>
  <c r="J17" i="37"/>
  <c r="J21" i="37" s="1"/>
  <c r="G17" i="37"/>
  <c r="G21" i="37" s="1"/>
  <c r="D17" i="37"/>
  <c r="D21" i="37" s="1"/>
  <c r="J17" i="36"/>
  <c r="J21" i="36" s="1"/>
  <c r="G17" i="36"/>
  <c r="G21" i="36" s="1"/>
  <c r="I15" i="36"/>
  <c r="D17" i="36"/>
  <c r="D21" i="36" s="1"/>
  <c r="D19" i="35"/>
  <c r="D17" i="35"/>
  <c r="D21" i="35" s="1"/>
  <c r="K15" i="35"/>
  <c r="L15" i="35" s="1"/>
  <c r="H15" i="35"/>
  <c r="L15" i="34"/>
  <c r="I15" i="34"/>
  <c r="D17" i="34"/>
  <c r="D21" i="34" s="1"/>
  <c r="I15" i="33"/>
  <c r="E15" i="33"/>
  <c r="J21" i="33"/>
  <c r="L15" i="44"/>
  <c r="G17" i="43"/>
  <c r="G21" i="43" s="1"/>
  <c r="D17" i="41"/>
  <c r="D21" i="41" s="1"/>
  <c r="J17" i="41"/>
  <c r="J21" i="41" s="1"/>
  <c r="G17" i="41"/>
  <c r="G21" i="41" s="1"/>
  <c r="L15" i="39"/>
  <c r="G17" i="39"/>
  <c r="G21" i="39" s="1"/>
  <c r="G17" i="38"/>
  <c r="G21" i="38" s="1"/>
  <c r="F15" i="38"/>
  <c r="F15" i="37"/>
  <c r="L15" i="37"/>
  <c r="L15" i="33"/>
  <c r="D15" i="21"/>
  <c r="J15" i="21"/>
  <c r="G19" i="21"/>
  <c r="D19" i="21"/>
  <c r="H15" i="21"/>
  <c r="D18" i="21"/>
  <c r="G15" i="21"/>
  <c r="G18" i="21"/>
  <c r="J18" i="21"/>
  <c r="K15" i="21"/>
  <c r="J19" i="21"/>
  <c r="G17" i="35" l="1"/>
  <c r="G21" i="35" s="1"/>
  <c r="I15" i="35"/>
  <c r="J17" i="35"/>
  <c r="J21" i="35" s="1"/>
  <c r="F15" i="33"/>
  <c r="F15" i="21"/>
  <c r="D17" i="21"/>
  <c r="D21" i="21" s="1"/>
  <c r="L15" i="21"/>
  <c r="G17" i="21"/>
  <c r="G21" i="21" s="1"/>
  <c r="I15" i="21"/>
  <c r="J17" i="21"/>
  <c r="J21" i="21" s="1"/>
</calcChain>
</file>

<file path=xl/sharedStrings.xml><?xml version="1.0" encoding="utf-8"?>
<sst xmlns="http://schemas.openxmlformats.org/spreadsheetml/2006/main" count="714" uniqueCount="100">
  <si>
    <t>Sin LDES</t>
  </si>
  <si>
    <t>Con LDES</t>
  </si>
  <si>
    <t>Subir la tabla de descripción de escenarios</t>
  </si>
  <si>
    <t>Verificar costos de BESS de 8 hrs</t>
  </si>
  <si>
    <t>Valor de LDES por dólar invertido en LDES</t>
  </si>
  <si>
    <t>Restricción adicional PSP al 2033 todos los escenarios</t>
  </si>
  <si>
    <t>Hacer grafico completo de Almacenamiento</t>
  </si>
  <si>
    <t>Sensibilidad, que pasa si no hay gas y diesel</t>
  </si>
  <si>
    <t>caso sin LDES vs caso con LDES mostrar cuanto sube la inversión en cada tecnología</t>
  </si>
  <si>
    <t>evaluar si el gas igual se considera</t>
  </si>
  <si>
    <t>Separar el valor de LDES en operación y en inversión</t>
  </si>
  <si>
    <t>el beneficio es en operación o en inversión?</t>
  </si>
  <si>
    <t>Costos en MM USD</t>
  </si>
  <si>
    <t>Tx</t>
  </si>
  <si>
    <t>-</t>
  </si>
  <si>
    <t>LDES</t>
  </si>
  <si>
    <t>BESS</t>
  </si>
  <si>
    <t xml:space="preserve">Diff </t>
  </si>
  <si>
    <t>TOT</t>
  </si>
  <si>
    <t>GEN</t>
  </si>
  <si>
    <t>Fuel</t>
  </si>
  <si>
    <t>V O&amp;M</t>
  </si>
  <si>
    <t>Em CO2</t>
  </si>
  <si>
    <t>Potencia no servida</t>
  </si>
  <si>
    <t>Recortes</t>
  </si>
  <si>
    <t>Emisiones CO2 anual (MM)</t>
  </si>
  <si>
    <t>Energía movida por BESS anual</t>
  </si>
  <si>
    <t>Energía movida por LDES</t>
  </si>
  <si>
    <t>Energía total demandada (GWh)</t>
  </si>
  <si>
    <t>Capacidad instalada Generación</t>
  </si>
  <si>
    <t>Capacidad instalada almacenamiento</t>
  </si>
  <si>
    <t>Generación bruta</t>
  </si>
  <si>
    <t>Participación renovable</t>
  </si>
  <si>
    <t>Costos marginales</t>
  </si>
  <si>
    <t>Congestiones sistémicas</t>
  </si>
  <si>
    <t>Total</t>
  </si>
  <si>
    <t>En inversión</t>
  </si>
  <si>
    <t>En operación</t>
  </si>
  <si>
    <t>Recuperación Lenta</t>
  </si>
  <si>
    <t>Carbono Neutralidad</t>
  </si>
  <si>
    <t>Transición Acelerada</t>
  </si>
  <si>
    <t>C,INV</t>
  </si>
  <si>
    <t>Total Inv,</t>
  </si>
  <si>
    <t>C,OP</t>
  </si>
  <si>
    <t>Total Op,</t>
  </si>
  <si>
    <t>V,S,LDES</t>
  </si>
  <si>
    <t>I,I,LDES  = INV LDES / V,S LDES</t>
  </si>
  <si>
    <t>discutir con EDF este tema, Podría pasar que si es que tiene mas valor como inversión el BESS ya podría estar sobre instalado como costo hundido</t>
  </si>
  <si>
    <t>U Load</t>
  </si>
  <si>
    <t>No aplica</t>
  </si>
  <si>
    <t>Apuntes</t>
  </si>
  <si>
    <t>en que condiciones del sistema ocurre este fenomeno de desprendimiento de carga</t>
  </si>
  <si>
    <t>no deberíamos limitar bess en este escenario sin ldes o con ldes. Limite de capacidad a construir estoy hablando.</t>
  </si>
  <si>
    <t xml:space="preserve">sensibilidad sobre la sensibilidad…. </t>
  </si>
  <si>
    <t xml:space="preserve">el ahorro es bastante </t>
  </si>
  <si>
    <t>indicar el valor de energía no servida en GWh o como un % de la demanda anual.</t>
  </si>
  <si>
    <t>no se podría operar el sistema si se desprende mas de 0,1 %.</t>
  </si>
  <si>
    <t>añadir el costo de falla</t>
  </si>
  <si>
    <t xml:space="preserve">apuntes </t>
  </si>
  <si>
    <t>revisar la integración masiva estar seguro de que no nos quedamos cortos</t>
  </si>
  <si>
    <t>indicar en un parentesis: cuanto en terminos de costos entro de bess aparte de lo que ya se construyo como costo hundido</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</si>
  <si>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</si>
  <si>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</si>
  <si>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valor ldes</t>
  </si>
  <si>
    <t>realizar este grafico o tabla para mostrar los resultados de esta sensibilidad…</t>
  </si>
  <si>
    <t>quizas hacer una tabla similar entre escenarios para entedner porque el cambio es mayor en uno que en los otros cuando se mueve el costo de gnl</t>
  </si>
  <si>
    <t xml:space="preserve">eje x lo que varias y eje y sería una variable que esta cambiando. Una variable importante es el ahorro total y otra es la inversión en ldes otra variable sería el indice de impacto en el valor del LDEs. </t>
  </si>
  <si>
    <t>las variables que estén en terminos porcentuales.</t>
  </si>
  <si>
    <t xml:space="preserve">en el gráfico es mas evidente. </t>
  </si>
  <si>
    <t xml:space="preserve">mensaje edf </t>
  </si>
  <si>
    <t>hay varios factores que afectan el valor del LDES</t>
  </si>
  <si>
    <t>pero al parecer entre esos factores de los que mas afectan es el de la ventana de oportundiad…</t>
  </si>
  <si>
    <t>tu ventana es ganarle a tus competidores e invertir antes</t>
  </si>
  <si>
    <t>tu ventana casi desaparece al 2033…</t>
  </si>
  <si>
    <t xml:space="preserve">hacer otra sensibilidad al 2032. </t>
  </si>
  <si>
    <t xml:space="preserve">abre discusión de permisología… </t>
  </si>
  <si>
    <t>se podrían perder las ventanas de oportunidad.</t>
  </si>
  <si>
    <t xml:space="preserve">mostrar el grafico.. Este es valor del LDES si esntra en 2029, 2031 y 2033. </t>
  </si>
  <si>
    <t xml:space="preserve">grafico con 3 lineas… una de recuperación lenta, y dos de los otros escenarios, 2029, 2031 y 2033. </t>
  </si>
  <si>
    <t xml:space="preserve">en este escenario dejar el eje y en valor absoluto pero que todos los graficos  y que la ubicación en el grafico del valor minimo y el valor maximo sea en todas las sensibilidades la misma para poder comparar visualmente. </t>
  </si>
  <si>
    <t xml:space="preserve">es la escala la que tiene que mantenerse en los graficos. </t>
  </si>
  <si>
    <t>Sensibilidad</t>
  </si>
  <si>
    <t>Costo_BESS</t>
  </si>
  <si>
    <t>Costo_GNL</t>
  </si>
  <si>
    <t>Año_PSP</t>
  </si>
  <si>
    <t>Ejex</t>
  </si>
  <si>
    <t>Inversión LDES</t>
  </si>
  <si>
    <t>Recuperación lenta</t>
  </si>
  <si>
    <t>Carbono neutraldiad</t>
  </si>
  <si>
    <t>Transición acelerada</t>
  </si>
  <si>
    <t>Valor LDES</t>
  </si>
  <si>
    <t>Indice LDES</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</si>
  <si>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</si>
  <si>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</si>
  <si>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no deberíamos limitar bess en este escenario sin ldes o con ldes, Limite de capacidad a construir estoy hablando,</t>
  </si>
  <si>
    <t xml:space="preserve">sensibilidad sobre la sensibilidad…, </t>
  </si>
  <si>
    <t>indicar el valor de energía no servida en GWh o como un % de la demanda anual,</t>
  </si>
  <si>
    <t>no se podría operar el sistema si se desprende mas de 0,1 %,</t>
  </si>
  <si>
    <t>Costo</t>
  </si>
  <si>
    <t>División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</si>
</sst>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2" formatCode="_ &quot;$&quot;* #,##0_ ;_ &quot;$&quot;* \-#,##0_ ;_ &quot;$&quot;* &quot;-&quot;_ ;_ @_ "/>
    <numFmt numFmtId="41" formatCode="_ * #,##0_ ;_ * \-#,##0_ ;_ * &quot;-&quot;_ ;_ @_ "/>
    <numFmt numFmtId="164" formatCode="0.000"/>
    <numFmt numFmtId="165" formatCode="&quot;$&quot;#,##0"/>
    <numFmt numFmtId="166" formatCode="_ &quot;$&quot;* #,##0.000_ ;_ &quot;$&quot;* \-#,##0.000_ ;_ &quot;$&quot;* &quot;-&quot;_ ;_ @_ "/>
  </numFmts>
  <fonts count="9" x14ac:knownFonts="1">
    <font>
      <sz val="11"/>
      <color theme="1"/>
      <name val="Calibri"/>
      <family val="2"/>
      <scheme val="minor"/>
    </font>
    <font>
      <sz val="11"/>
      <color theme="1"/>
      <name val="Calibri"/>
      <family val="2"/>
      <scheme val="minor"/>
    </font>
    <font>
      <sz val="12"/>
      <color theme="1"/>
      <name val="Calibri"/>
      <family val="2"/>
      <scheme val="minor"/>
    </font>
    <font>
      <sz val="18"/>
      <color theme="1"/>
      <name val="Aptos"/>
      <family val="2"/>
    </font>
    <font>
      <sz val="11"/>
      <color theme="1"/>
      <name val="Aptos"/>
      <family val="2"/>
    </font>
    <font>
      <sz val="18"/>
      <color rgb="FF242424"/>
      <name val="Aptos"/>
      <family val="2"/>
    </font>
    <font>
      <b/>
      <sz val="20"/>
      <color theme="1"/>
      <name val="Aptos"/>
      <family val="2"/>
    </font>
    <font>
      <sz val="20"/>
      <color theme="1"/>
      <name val="Aptos"/>
      <family val="2"/>
    </font>
    <font>
      <b/>
      <sz val="11"/>
      <color theme="1"/>
      <name val="Aptos"/>
      <family val="2"/>
    </font>
  </fonts>
  <fills count="6">
    <fill>
      <patternFill patternType="none"/>
    </fill>
    <fill>
      <patternFill patternType="gray125"/>
    </fill>
    <fill>
      <patternFill patternType="solid">
        <fgColor rgb="FFFFFF00"/>
        <bgColor indexed="64"/>
      </patternFill>
    </fill>
    <fill>
      <patternFill patternType="solid">
        <fgColor theme="8" tint="0.79998168889431442"/>
        <bgColor indexed="64"/>
      </patternFill>
    </fill>
    <fill>
      <patternFill patternType="solid">
        <fgColor rgb="FFFFC000"/>
        <bgColor indexed="64"/>
      </patternFill>
    </fill>
    <fill>
      <patternFill patternType="solid">
        <fgColor theme="9" tint="0.79998168889431442"/>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style="double">
        <color indexed="64"/>
      </bottom>
      <diagonal/>
    </border>
    <border>
      <left style="thin">
        <color indexed="64"/>
      </left>
      <right/>
      <top style="thin">
        <color indexed="64"/>
      </top>
      <bottom style="double">
        <color indexed="64"/>
      </bottom>
      <diagonal/>
    </border>
    <border>
      <left style="thin">
        <color indexed="64"/>
      </left>
      <right style="thin">
        <color indexed="64"/>
      </right>
      <top style="double">
        <color indexed="64"/>
      </top>
      <bottom/>
      <diagonal/>
    </border>
    <border>
      <left style="thin">
        <color indexed="64"/>
      </left>
      <right style="thin">
        <color indexed="64"/>
      </right>
      <top style="double">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double">
        <color indexed="64"/>
      </top>
      <bottom/>
      <diagonal/>
    </border>
    <border>
      <left/>
      <right/>
      <top style="double">
        <color indexed="64"/>
      </top>
      <bottom/>
      <diagonal/>
    </border>
    <border>
      <left/>
      <right style="thin">
        <color indexed="64"/>
      </right>
      <top style="double">
        <color indexed="64"/>
      </top>
      <bottom/>
      <diagonal/>
    </border>
    <border>
      <left style="thin">
        <color indexed="64"/>
      </left>
      <right/>
      <top/>
      <bottom/>
      <diagonal/>
    </border>
    <border>
      <left/>
      <right style="thin">
        <color indexed="64"/>
      </right>
      <top/>
      <bottom/>
      <diagonal/>
    </border>
    <border>
      <left style="thin">
        <color indexed="64"/>
      </left>
      <right/>
      <top/>
      <bottom style="double">
        <color indexed="64"/>
      </bottom>
      <diagonal/>
    </border>
    <border>
      <left/>
      <right/>
      <top/>
      <bottom style="double">
        <color indexed="64"/>
      </bottom>
      <diagonal/>
    </border>
    <border>
      <left/>
      <right style="thin">
        <color indexed="64"/>
      </right>
      <top/>
      <bottom style="double">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5">
    <xf numFmtId="0" fontId="0" fillId="0" borderId="0"/>
    <xf numFmtId="41" fontId="1" fillId="0" borderId="0" applyFont="0" applyFill="0" applyBorder="0" applyAlignment="0" applyProtection="0"/>
    <xf numFmtId="0" fontId="2" fillId="0" borderId="0"/>
    <xf numFmtId="9" fontId="1" fillId="0" borderId="0" applyFont="0" applyFill="0" applyBorder="0" applyAlignment="0" applyProtection="0"/>
    <xf numFmtId="42" fontId="1" fillId="0" borderId="0" applyFont="0" applyFill="0" applyBorder="0" applyAlignment="0" applyProtection="0"/>
  </cellStyleXfs>
  <cellXfs count="109">
    <xf numFmtId="0" fontId="0" fillId="0" borderId="0" xfId="0"/>
    <xf numFmtId="0" fontId="4" fillId="0" borderId="0" xfId="0" applyFont="1" applyAlignment="1">
      <alignment horizontal="center" vertical="center"/>
    </xf>
    <xf numFmtId="0" fontId="3" fillId="5" borderId="1" xfId="2" applyFont="1" applyFill="1" applyBorder="1" applyAlignment="1">
      <alignment horizontal="center" vertical="center"/>
    </xf>
    <xf numFmtId="0" fontId="4" fillId="0" borderId="0" xfId="0" applyFont="1" applyAlignment="1">
      <alignment vertical="center"/>
    </xf>
    <xf numFmtId="10" fontId="4" fillId="0" borderId="0" xfId="3" applyNumberFormat="1" applyFont="1" applyAlignment="1">
      <alignment vertical="center"/>
    </xf>
    <xf numFmtId="10" fontId="4" fillId="0" borderId="0" xfId="0" applyNumberFormat="1" applyFont="1" applyAlignment="1">
      <alignment vertical="center"/>
    </xf>
    <xf numFmtId="0" fontId="3" fillId="5" borderId="1" xfId="2" applyFont="1" applyFill="1" applyBorder="1" applyAlignment="1">
      <alignment vertical="center"/>
    </xf>
    <xf numFmtId="1" fontId="3" fillId="0" borderId="1" xfId="2" applyNumberFormat="1" applyFont="1" applyBorder="1" applyAlignment="1">
      <alignment vertical="center"/>
    </xf>
    <xf numFmtId="10" fontId="3" fillId="0" borderId="1" xfId="3" applyNumberFormat="1" applyFont="1" applyBorder="1" applyAlignment="1">
      <alignment vertical="center"/>
    </xf>
    <xf numFmtId="1" fontId="5" fillId="0" borderId="1" xfId="0" applyNumberFormat="1" applyFont="1" applyBorder="1" applyAlignment="1">
      <alignment vertical="center"/>
    </xf>
    <xf numFmtId="0" fontId="3" fillId="0" borderId="1" xfId="2" quotePrefix="1" applyFont="1" applyBorder="1" applyAlignment="1">
      <alignment vertical="center"/>
    </xf>
    <xf numFmtId="0" fontId="3" fillId="0" borderId="1" xfId="2" applyFont="1" applyBorder="1" applyAlignment="1">
      <alignment vertical="center"/>
    </xf>
    <xf numFmtId="1" fontId="5" fillId="0" borderId="5" xfId="0" applyNumberFormat="1" applyFont="1" applyBorder="1" applyAlignment="1">
      <alignment vertical="center"/>
    </xf>
    <xf numFmtId="10" fontId="3" fillId="0" borderId="5" xfId="3" applyNumberFormat="1" applyFont="1" applyBorder="1" applyAlignment="1">
      <alignment vertical="center"/>
    </xf>
    <xf numFmtId="0" fontId="3" fillId="0" borderId="5" xfId="2" applyFont="1" applyBorder="1" applyAlignment="1">
      <alignment vertical="center"/>
    </xf>
    <xf numFmtId="1" fontId="3" fillId="3" borderId="9" xfId="2" applyNumberFormat="1" applyFont="1" applyFill="1" applyBorder="1" applyAlignment="1">
      <alignment vertical="center"/>
    </xf>
    <xf numFmtId="1" fontId="3" fillId="0" borderId="1" xfId="0" applyNumberFormat="1" applyFont="1" applyBorder="1" applyAlignment="1">
      <alignment vertical="center"/>
    </xf>
    <xf numFmtId="1" fontId="3" fillId="0" borderId="5" xfId="2" applyNumberFormat="1" applyFont="1" applyBorder="1" applyAlignment="1">
      <alignment vertical="center"/>
    </xf>
    <xf numFmtId="0" fontId="6" fillId="4" borderId="1" xfId="2" applyFont="1" applyFill="1" applyBorder="1" applyAlignment="1">
      <alignment horizontal="center" vertical="center"/>
    </xf>
    <xf numFmtId="42" fontId="6" fillId="4" borderId="1" xfId="4" applyFont="1" applyFill="1" applyBorder="1" applyAlignment="1">
      <alignment vertical="center"/>
    </xf>
    <xf numFmtId="10" fontId="6" fillId="4" borderId="1" xfId="3" applyNumberFormat="1" applyFont="1" applyFill="1" applyBorder="1" applyAlignment="1">
      <alignment vertical="center"/>
    </xf>
    <xf numFmtId="0" fontId="7" fillId="0" borderId="0" xfId="0" applyFont="1" applyAlignment="1">
      <alignment vertical="center"/>
    </xf>
    <xf numFmtId="0" fontId="4" fillId="0" borderId="0" xfId="0" applyFont="1" applyAlignment="1">
      <alignment vertical="center" wrapText="1"/>
    </xf>
    <xf numFmtId="0" fontId="8" fillId="0" borderId="0" xfId="0" applyFont="1" applyAlignment="1">
      <alignment horizontal="center" vertical="center"/>
    </xf>
    <xf numFmtId="41" fontId="4" fillId="0" borderId="0" xfId="1" applyFont="1" applyFill="1" applyBorder="1" applyAlignment="1">
      <alignment vertical="center"/>
    </xf>
    <xf numFmtId="41" fontId="4" fillId="0" borderId="0" xfId="0" applyNumberFormat="1" applyFont="1" applyAlignment="1">
      <alignment vertical="center"/>
    </xf>
    <xf numFmtId="0" fontId="4" fillId="2" borderId="0" xfId="0" applyFont="1" applyFill="1" applyAlignment="1">
      <alignment vertical="center"/>
    </xf>
    <xf numFmtId="0" fontId="3" fillId="5" borderId="1" xfId="2" applyFont="1" applyFill="1" applyBorder="1" applyAlignment="1">
      <alignment horizontal="right" vertical="center" indent="1"/>
    </xf>
    <xf numFmtId="0" fontId="3" fillId="5" borderId="4" xfId="2" applyFont="1" applyFill="1" applyBorder="1" applyAlignment="1">
      <alignment horizontal="right" vertical="center" indent="1"/>
    </xf>
    <xf numFmtId="0" fontId="3" fillId="5" borderId="7" xfId="2" applyFont="1" applyFill="1" applyBorder="1" applyAlignment="1">
      <alignment horizontal="right" vertical="center" indent="1"/>
    </xf>
    <xf numFmtId="0" fontId="3" fillId="5" borderId="5" xfId="2" applyFont="1" applyFill="1" applyBorder="1" applyAlignment="1">
      <alignment horizontal="right" vertical="center" indent="1"/>
    </xf>
    <xf numFmtId="10" fontId="3" fillId="0" borderId="1" xfId="3" applyNumberFormat="1" applyFont="1" applyBorder="1" applyAlignment="1">
      <alignment horizontal="center" vertical="center"/>
    </xf>
    <xf numFmtId="0" fontId="3" fillId="5" borderId="3" xfId="2" applyFont="1" applyFill="1" applyBorder="1" applyAlignment="1">
      <alignment horizontal="right" vertical="center" indent="1"/>
    </xf>
    <xf numFmtId="1" fontId="3" fillId="3" borderId="3" xfId="2" applyNumberFormat="1" applyFont="1" applyFill="1" applyBorder="1" applyAlignment="1">
      <alignment vertical="center"/>
    </xf>
    <xf numFmtId="0" fontId="3" fillId="5" borderId="5" xfId="2" applyFont="1" applyFill="1" applyBorder="1" applyAlignment="1">
      <alignment horizontal="center" vertical="center"/>
    </xf>
    <xf numFmtId="10" fontId="3" fillId="5" borderId="5" xfId="3" applyNumberFormat="1" applyFont="1" applyFill="1" applyBorder="1" applyAlignment="1">
      <alignment horizontal="center" vertical="center"/>
    </xf>
    <xf numFmtId="10" fontId="3" fillId="5" borderId="5" xfId="2" applyNumberFormat="1" applyFont="1" applyFill="1" applyBorder="1" applyAlignment="1">
      <alignment horizontal="center" vertical="center"/>
    </xf>
    <xf numFmtId="0" fontId="3" fillId="5" borderId="2" xfId="2" applyFont="1" applyFill="1" applyBorder="1" applyAlignment="1">
      <alignment horizontal="center" vertical="center"/>
    </xf>
    <xf numFmtId="0" fontId="3" fillId="5" borderId="12" xfId="2" applyFont="1" applyFill="1" applyBorder="1" applyAlignment="1">
      <alignment horizontal="right" vertical="center" indent="1"/>
    </xf>
    <xf numFmtId="1" fontId="3" fillId="0" borderId="12" xfId="2" applyNumberFormat="1" applyFont="1" applyBorder="1" applyAlignment="1">
      <alignment vertical="center"/>
    </xf>
    <xf numFmtId="10" fontId="3" fillId="0" borderId="12" xfId="3" applyNumberFormat="1" applyFont="1" applyBorder="1" applyAlignment="1">
      <alignment vertical="center"/>
    </xf>
    <xf numFmtId="0" fontId="6" fillId="4" borderId="3" xfId="2" applyFont="1" applyFill="1" applyBorder="1" applyAlignment="1">
      <alignment horizontal="center" vertical="center"/>
    </xf>
    <xf numFmtId="42" fontId="6" fillId="4" borderId="3" xfId="4" applyFont="1" applyFill="1" applyBorder="1" applyAlignment="1">
      <alignment vertical="center"/>
    </xf>
    <xf numFmtId="10" fontId="6" fillId="4" borderId="3" xfId="3" applyNumberFormat="1" applyFont="1" applyFill="1" applyBorder="1" applyAlignment="1">
      <alignment vertical="center"/>
    </xf>
    <xf numFmtId="0" fontId="3" fillId="5" borderId="9" xfId="2" applyFont="1" applyFill="1" applyBorder="1" applyAlignment="1">
      <alignment horizontal="right" vertical="center" indent="1"/>
    </xf>
    <xf numFmtId="9" fontId="3" fillId="3" borderId="3" xfId="3" applyFont="1" applyFill="1" applyBorder="1" applyAlignment="1">
      <alignment vertical="center"/>
    </xf>
    <xf numFmtId="1" fontId="3" fillId="0" borderId="1" xfId="2" quotePrefix="1" applyNumberFormat="1" applyFont="1" applyBorder="1" applyAlignment="1">
      <alignment vertical="center"/>
    </xf>
    <xf numFmtId="1" fontId="3" fillId="3" borderId="3" xfId="3" applyNumberFormat="1" applyFont="1" applyFill="1" applyBorder="1" applyAlignment="1">
      <alignment vertical="center"/>
    </xf>
    <xf numFmtId="0" fontId="8" fillId="0" borderId="0" xfId="0" applyFont="1" applyAlignment="1">
      <alignment vertical="center"/>
    </xf>
    <xf numFmtId="10" fontId="0" fillId="0" borderId="0" xfId="0" applyNumberFormat="1"/>
    <xf numFmtId="42" fontId="0" fillId="0" borderId="0" xfId="4" applyFont="1"/>
    <xf numFmtId="164" fontId="0" fillId="0" borderId="0" xfId="0" applyNumberFormat="1"/>
    <xf numFmtId="10" fontId="0" fillId="0" borderId="0" xfId="4" applyNumberFormat="1" applyFont="1"/>
    <xf numFmtId="166" fontId="0" fillId="0" borderId="0" xfId="4" applyNumberFormat="1" applyFont="1"/>
    <xf numFmtId="0" fontId="8" fillId="0" borderId="21" xfId="0" applyFont="1" applyBorder="1" applyAlignment="1">
      <alignment vertical="center"/>
    </xf>
    <xf numFmtId="0" fontId="4" fillId="0" borderId="22" xfId="0" applyFont="1" applyBorder="1" applyAlignment="1">
      <alignment vertical="center"/>
    </xf>
    <xf numFmtId="0" fontId="4" fillId="0" borderId="23" xfId="0" applyFont="1" applyBorder="1" applyAlignment="1">
      <alignment vertical="center"/>
    </xf>
    <xf numFmtId="0" fontId="4" fillId="0" borderId="16" xfId="0" applyFont="1" applyBorder="1" applyAlignment="1">
      <alignment vertical="center"/>
    </xf>
    <xf numFmtId="0" fontId="4" fillId="0" borderId="17" xfId="0" applyFont="1" applyBorder="1" applyAlignment="1">
      <alignment vertical="center"/>
    </xf>
    <xf numFmtId="0" fontId="7" fillId="0" borderId="16" xfId="0" applyFont="1" applyBorder="1" applyAlignment="1">
      <alignment vertical="center"/>
    </xf>
    <xf numFmtId="0" fontId="7" fillId="0" borderId="17" xfId="0" applyFont="1" applyBorder="1" applyAlignment="1">
      <alignment vertical="center"/>
    </xf>
    <xf numFmtId="41" fontId="4" fillId="0" borderId="0" xfId="1" applyFont="1" applyBorder="1" applyAlignment="1">
      <alignment vertical="center"/>
    </xf>
    <xf numFmtId="0" fontId="4" fillId="0" borderId="24" xfId="0" applyFont="1" applyBorder="1" applyAlignment="1">
      <alignment vertical="center"/>
    </xf>
    <xf numFmtId="0" fontId="4" fillId="0" borderId="25" xfId="0" applyFont="1" applyBorder="1" applyAlignment="1">
      <alignment vertical="center"/>
    </xf>
    <xf numFmtId="41" fontId="4" fillId="0" borderId="25" xfId="0" applyNumberFormat="1" applyFont="1" applyBorder="1" applyAlignment="1">
      <alignment vertical="center"/>
    </xf>
    <xf numFmtId="0" fontId="4" fillId="0" borderId="26" xfId="0" applyFont="1" applyBorder="1" applyAlignment="1">
      <alignment vertical="center"/>
    </xf>
    <xf numFmtId="0" fontId="0" fillId="0" borderId="0" xfId="0" applyAlignment="1">
      <alignment horizontal="center"/>
    </xf>
    <xf numFmtId="0" fontId="4" fillId="0" borderId="4" xfId="0" applyFont="1" applyBorder="1" applyAlignment="1">
      <alignment horizontal="center" vertical="center"/>
    </xf>
    <xf numFmtId="0" fontId="4" fillId="0" borderId="10" xfId="0" applyFont="1" applyBorder="1" applyAlignment="1">
      <alignment horizontal="center" vertical="center"/>
    </xf>
    <xf numFmtId="0" fontId="4" fillId="0" borderId="11" xfId="0" applyFont="1" applyBorder="1" applyAlignment="1">
      <alignment horizontal="center" vertical="center"/>
    </xf>
    <xf numFmtId="165" fontId="3" fillId="3" borderId="4" xfId="2" applyNumberFormat="1" applyFont="1" applyFill="1" applyBorder="1" applyAlignment="1">
      <alignment horizontal="center" vertical="center"/>
    </xf>
    <xf numFmtId="165" fontId="3" fillId="3" borderId="10" xfId="2" applyNumberFormat="1" applyFont="1" applyFill="1" applyBorder="1" applyAlignment="1">
      <alignment horizontal="center" vertical="center"/>
    </xf>
    <xf numFmtId="165" fontId="3" fillId="3" borderId="11" xfId="2" applyNumberFormat="1" applyFont="1" applyFill="1" applyBorder="1" applyAlignment="1">
      <alignment horizontal="center" vertical="center"/>
    </xf>
    <xf numFmtId="0" fontId="3" fillId="5" borderId="1" xfId="2" applyFont="1" applyFill="1" applyBorder="1" applyAlignment="1">
      <alignment horizontal="center" vertical="center"/>
    </xf>
    <xf numFmtId="0" fontId="3" fillId="5" borderId="2" xfId="2" applyFont="1" applyFill="1" applyBorder="1" applyAlignment="1">
      <alignment horizontal="center" vertical="center"/>
    </xf>
    <xf numFmtId="0" fontId="3" fillId="5" borderId="6" xfId="2" applyFont="1" applyFill="1" applyBorder="1" applyAlignment="1">
      <alignment horizontal="center" vertical="center"/>
    </xf>
    <xf numFmtId="0" fontId="6" fillId="5" borderId="1" xfId="2" applyFont="1" applyFill="1" applyBorder="1" applyAlignment="1">
      <alignment horizontal="center" vertical="center"/>
    </xf>
    <xf numFmtId="0" fontId="6" fillId="5" borderId="5" xfId="2" applyFont="1" applyFill="1" applyBorder="1" applyAlignment="1">
      <alignment horizontal="center" vertical="center"/>
    </xf>
    <xf numFmtId="0" fontId="3" fillId="5" borderId="8" xfId="2" applyFont="1" applyFill="1" applyBorder="1" applyAlignment="1">
      <alignment horizontal="center" vertical="center"/>
    </xf>
    <xf numFmtId="165" fontId="3" fillId="0" borderId="4" xfId="2" applyNumberFormat="1" applyFont="1" applyBorder="1" applyAlignment="1">
      <alignment horizontal="center" vertical="center"/>
    </xf>
    <xf numFmtId="165" fontId="3" fillId="0" borderId="10" xfId="2" applyNumberFormat="1" applyFont="1" applyBorder="1" applyAlignment="1">
      <alignment horizontal="center" vertical="center"/>
    </xf>
    <xf numFmtId="165" fontId="3" fillId="0" borderId="11" xfId="2" applyNumberFormat="1" applyFont="1" applyBorder="1" applyAlignment="1">
      <alignment horizontal="center" vertical="center"/>
    </xf>
    <xf numFmtId="0" fontId="4" fillId="0" borderId="0" xfId="0" applyFont="1" applyAlignment="1">
      <alignment horizontal="center" vertical="center"/>
    </xf>
    <xf numFmtId="0" fontId="3" fillId="5" borderId="4" xfId="2" applyFont="1" applyFill="1" applyBorder="1" applyAlignment="1">
      <alignment horizontal="right" vertical="center" indent="1"/>
    </xf>
    <xf numFmtId="0" fontId="3" fillId="5" borderId="11" xfId="2" applyFont="1" applyFill="1" applyBorder="1" applyAlignment="1">
      <alignment horizontal="right" vertical="center" indent="1"/>
    </xf>
    <xf numFmtId="0" fontId="3" fillId="0" borderId="4" xfId="0" applyFont="1" applyBorder="1" applyAlignment="1">
      <alignment horizontal="center" vertical="center"/>
    </xf>
    <xf numFmtId="0" fontId="3" fillId="0" borderId="10" xfId="0" applyFont="1" applyBorder="1" applyAlignment="1">
      <alignment horizontal="center" vertical="center"/>
    </xf>
    <xf numFmtId="0" fontId="3" fillId="0" borderId="11" xfId="0" applyFont="1" applyBorder="1" applyAlignment="1">
      <alignment horizontal="center" vertical="center"/>
    </xf>
    <xf numFmtId="164" fontId="3" fillId="3" borderId="4" xfId="2" applyNumberFormat="1" applyFont="1" applyFill="1" applyBorder="1" applyAlignment="1">
      <alignment horizontal="center" vertical="center"/>
    </xf>
    <xf numFmtId="164" fontId="3" fillId="3" borderId="10" xfId="2" applyNumberFormat="1" applyFont="1" applyFill="1" applyBorder="1" applyAlignment="1">
      <alignment horizontal="center" vertical="center"/>
    </xf>
    <xf numFmtId="164" fontId="3" fillId="3" borderId="11" xfId="2" applyNumberFormat="1" applyFont="1" applyFill="1" applyBorder="1" applyAlignment="1">
      <alignment horizontal="center" vertical="center"/>
    </xf>
    <xf numFmtId="1" fontId="3" fillId="3" borderId="13" xfId="2" applyNumberFormat="1" applyFont="1" applyFill="1" applyBorder="1" applyAlignment="1">
      <alignment horizontal="center" vertical="center"/>
    </xf>
    <xf numFmtId="1" fontId="3" fillId="3" borderId="14" xfId="2" applyNumberFormat="1" applyFont="1" applyFill="1" applyBorder="1" applyAlignment="1">
      <alignment horizontal="center" vertical="center"/>
    </xf>
    <xf numFmtId="1" fontId="3" fillId="3" borderId="15" xfId="2" applyNumberFormat="1" applyFont="1" applyFill="1" applyBorder="1" applyAlignment="1">
      <alignment horizontal="center" vertical="center"/>
    </xf>
    <xf numFmtId="1" fontId="3" fillId="3" borderId="16" xfId="2" applyNumberFormat="1" applyFont="1" applyFill="1" applyBorder="1" applyAlignment="1">
      <alignment horizontal="center" vertical="center"/>
    </xf>
    <xf numFmtId="1" fontId="3" fillId="3" borderId="0" xfId="2" applyNumberFormat="1" applyFont="1" applyFill="1" applyAlignment="1">
      <alignment horizontal="center" vertical="center"/>
    </xf>
    <xf numFmtId="1" fontId="3" fillId="3" borderId="17" xfId="2" applyNumberFormat="1" applyFont="1" applyFill="1" applyBorder="1" applyAlignment="1">
      <alignment horizontal="center" vertical="center"/>
    </xf>
    <xf numFmtId="1" fontId="3" fillId="3" borderId="18" xfId="2" applyNumberFormat="1" applyFont="1" applyFill="1" applyBorder="1" applyAlignment="1">
      <alignment horizontal="center" vertical="center"/>
    </xf>
    <xf numFmtId="1" fontId="3" fillId="3" borderId="19" xfId="2" applyNumberFormat="1" applyFont="1" applyFill="1" applyBorder="1" applyAlignment="1">
      <alignment horizontal="center" vertical="center"/>
    </xf>
    <xf numFmtId="1" fontId="3" fillId="3" borderId="20" xfId="2" applyNumberFormat="1" applyFont="1" applyFill="1" applyBorder="1" applyAlignment="1">
      <alignment horizontal="center" vertical="center"/>
    </xf>
    <xf numFmtId="165" fontId="3" fillId="3" borderId="21" xfId="2" applyNumberFormat="1" applyFont="1" applyFill="1" applyBorder="1" applyAlignment="1">
      <alignment horizontal="center" vertical="center"/>
    </xf>
    <xf numFmtId="165" fontId="3" fillId="3" borderId="22" xfId="2" applyNumberFormat="1" applyFont="1" applyFill="1" applyBorder="1" applyAlignment="1">
      <alignment horizontal="center" vertical="center"/>
    </xf>
    <xf numFmtId="165" fontId="3" fillId="3" borderId="23" xfId="2" applyNumberFormat="1" applyFont="1" applyFill="1" applyBorder="1" applyAlignment="1">
      <alignment horizontal="center" vertical="center"/>
    </xf>
    <xf numFmtId="165" fontId="3" fillId="3" borderId="16" xfId="2" applyNumberFormat="1" applyFont="1" applyFill="1" applyBorder="1" applyAlignment="1">
      <alignment horizontal="center" vertical="center"/>
    </xf>
    <xf numFmtId="165" fontId="3" fillId="3" borderId="0" xfId="2" applyNumberFormat="1" applyFont="1" applyFill="1" applyAlignment="1">
      <alignment horizontal="center" vertical="center"/>
    </xf>
    <xf numFmtId="165" fontId="3" fillId="3" borderId="17" xfId="2" applyNumberFormat="1" applyFont="1" applyFill="1" applyBorder="1" applyAlignment="1">
      <alignment horizontal="center" vertical="center"/>
    </xf>
    <xf numFmtId="165" fontId="3" fillId="3" borderId="24" xfId="2" applyNumberFormat="1" applyFont="1" applyFill="1" applyBorder="1" applyAlignment="1">
      <alignment horizontal="center" vertical="center"/>
    </xf>
    <xf numFmtId="165" fontId="3" fillId="3" borderId="25" xfId="2" applyNumberFormat="1" applyFont="1" applyFill="1" applyBorder="1" applyAlignment="1">
      <alignment horizontal="center" vertical="center"/>
    </xf>
    <xf numFmtId="165" fontId="3" fillId="3" borderId="26" xfId="2" applyNumberFormat="1" applyFont="1" applyFill="1" applyBorder="1" applyAlignment="1">
      <alignment horizontal="center" vertical="center"/>
    </xf>
  </cellXfs>
  <cellStyles count="5">
    <cellStyle name="Millares [0]" xfId="1" builtinId="6"/>
    <cellStyle name="Moneda [0]" xfId="4" builtinId="7"/>
    <cellStyle name="Normal" xfId="0" builtinId="0"/>
    <cellStyle name="Normal 2" xfId="2" xr:uid="{CC25A470-ABDC-49BD-8AC4-2D66F3B4532A}"/>
    <cellStyle name="Porcentaje" xfId="3"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Gráficos!$B$9:$B$11</c:f>
              <c:numCache>
                <c:formatCode>_("$"* #,##0_);_("$"* \(#,##0\);_("$"* "-"_);_(@_)</c:formatCode>
                <c:ptCount val="3"/>
                <c:pt idx="0">
                  <c:v>3176.95</c:v>
                </c:pt>
                <c:pt idx="1">
                  <c:v>3277.13</c:v>
                </c:pt>
                <c:pt idx="2">
                  <c:v>3364.34</c:v>
                </c:pt>
              </c:numCache>
            </c:numRef>
          </c:val>
          <c:smooth val="0"/>
          <c:extLst>
            <c:ext xmlns:c16="http://schemas.microsoft.com/office/drawing/2014/chart" uri="{C3380CC4-5D6E-409C-BE32-E72D297353CC}">
              <c16:uniqueId val="{00000000-3D8C-45E6-9BBA-70F45C110F4A}"/>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Gráficos!$C$9:$C$11</c:f>
              <c:numCache>
                <c:formatCode>_("$"* #,##0_);_("$"* \(#,##0\);_("$"* "-"_);_(@_)</c:formatCode>
                <c:ptCount val="3"/>
                <c:pt idx="0">
                  <c:v>3002.02</c:v>
                </c:pt>
                <c:pt idx="1">
                  <c:v>3277.13</c:v>
                </c:pt>
                <c:pt idx="2">
                  <c:v>3476.02</c:v>
                </c:pt>
              </c:numCache>
            </c:numRef>
          </c:val>
          <c:smooth val="0"/>
          <c:extLst>
            <c:ext xmlns:c16="http://schemas.microsoft.com/office/drawing/2014/chart" uri="{C3380CC4-5D6E-409C-BE32-E72D297353CC}">
              <c16:uniqueId val="{00000001-3D8C-45E6-9BBA-70F45C110F4A}"/>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Gráficos!$D$9:$D$11</c:f>
              <c:numCache>
                <c:formatCode>_("$"* #,##0_);_("$"* \(#,##0\);_("$"* "-"_);_(@_)</c:formatCode>
                <c:ptCount val="3"/>
                <c:pt idx="0">
                  <c:v>3078.44</c:v>
                </c:pt>
                <c:pt idx="1">
                  <c:v>3277.13</c:v>
                </c:pt>
                <c:pt idx="2">
                  <c:v>3521.63</c:v>
                </c:pt>
              </c:numCache>
            </c:numRef>
          </c:val>
          <c:smooth val="0"/>
          <c:extLst>
            <c:ext xmlns:c16="http://schemas.microsoft.com/office/drawing/2014/chart" uri="{C3380CC4-5D6E-409C-BE32-E72D297353CC}">
              <c16:uniqueId val="{00000002-3D8C-45E6-9BBA-70F45C110F4A}"/>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Gráficos!$E$9:$E$11</c:f>
              <c:numCache>
                <c:formatCode>_("$"* #,##0_);_("$"* \(#,##0\);_("$"* "-"_);_(@_)</c:formatCode>
                <c:ptCount val="3"/>
                <c:pt idx="0">
                  <c:v>2340.9899999999998</c:v>
                </c:pt>
                <c:pt idx="1">
                  <c:v>2557.88</c:v>
                </c:pt>
                <c:pt idx="2">
                  <c:v>2727.37</c:v>
                </c:pt>
              </c:numCache>
            </c:numRef>
          </c:val>
          <c:smooth val="0"/>
          <c:extLst>
            <c:ext xmlns:c16="http://schemas.microsoft.com/office/drawing/2014/chart" uri="{C3380CC4-5D6E-409C-BE32-E72D297353CC}">
              <c16:uniqueId val="{00000000-BCBD-40B6-8B9A-0B314CF79742}"/>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Gráficos!$F$9:$F$11</c:f>
              <c:numCache>
                <c:formatCode>_("$"* #,##0_);_("$"* \(#,##0\);_("$"* "-"_);_(@_)</c:formatCode>
                <c:ptCount val="3"/>
                <c:pt idx="0">
                  <c:v>2484.4699999999998</c:v>
                </c:pt>
                <c:pt idx="1">
                  <c:v>2557.88</c:v>
                </c:pt>
                <c:pt idx="2">
                  <c:v>2600.14</c:v>
                </c:pt>
              </c:numCache>
            </c:numRef>
          </c:val>
          <c:smooth val="0"/>
          <c:extLst>
            <c:ext xmlns:c16="http://schemas.microsoft.com/office/drawing/2014/chart" uri="{C3380CC4-5D6E-409C-BE32-E72D297353CC}">
              <c16:uniqueId val="{00000001-BCBD-40B6-8B9A-0B314CF79742}"/>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Gráficos!$G$9:$G$11</c:f>
              <c:numCache>
                <c:formatCode>_("$"* #,##0_);_("$"* \(#,##0\);_("$"* "-"_);_(@_)</c:formatCode>
                <c:ptCount val="3"/>
                <c:pt idx="0">
                  <c:v>1999.93</c:v>
                </c:pt>
                <c:pt idx="1">
                  <c:v>2557.88</c:v>
                </c:pt>
                <c:pt idx="2">
                  <c:v>3186.73</c:v>
                </c:pt>
              </c:numCache>
            </c:numRef>
          </c:val>
          <c:smooth val="0"/>
          <c:extLst>
            <c:ext xmlns:c16="http://schemas.microsoft.com/office/drawing/2014/chart" uri="{C3380CC4-5D6E-409C-BE32-E72D297353CC}">
              <c16:uniqueId val="{00000002-BCBD-40B6-8B9A-0B314CF79742}"/>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Gráficos!$H$9:$H$11</c:f>
              <c:numCache>
                <c:formatCode>_("$"* #,##0_);_("$"* \(#,##0\);_("$"* "-"_);_(@_)</c:formatCode>
                <c:ptCount val="3"/>
                <c:pt idx="0">
                  <c:v>2148.3200000000002</c:v>
                </c:pt>
                <c:pt idx="1">
                  <c:v>2267.36</c:v>
                </c:pt>
                <c:pt idx="2">
                  <c:v>2421.4299999999998</c:v>
                </c:pt>
              </c:numCache>
            </c:numRef>
          </c:val>
          <c:smooth val="0"/>
          <c:extLst>
            <c:ext xmlns:c16="http://schemas.microsoft.com/office/drawing/2014/chart" uri="{C3380CC4-5D6E-409C-BE32-E72D297353CC}">
              <c16:uniqueId val="{00000000-AC48-4BBF-A30A-3961DB4564C4}"/>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Gráficos!$I$9:$I$11</c:f>
              <c:numCache>
                <c:formatCode>_("$"* #,##0_);_("$"* \(#,##0\);_("$"* "-"_);_(@_)</c:formatCode>
                <c:ptCount val="3"/>
                <c:pt idx="0">
                  <c:v>2243.48</c:v>
                </c:pt>
                <c:pt idx="1">
                  <c:v>2267.36</c:v>
                </c:pt>
                <c:pt idx="2">
                  <c:v>2249.5700000000002</c:v>
                </c:pt>
              </c:numCache>
            </c:numRef>
          </c:val>
          <c:smooth val="0"/>
          <c:extLst>
            <c:ext xmlns:c16="http://schemas.microsoft.com/office/drawing/2014/chart" uri="{C3380CC4-5D6E-409C-BE32-E72D297353CC}">
              <c16:uniqueId val="{00000001-AC48-4BBF-A30A-3961DB4564C4}"/>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Gráficos!$J$9:$J$11</c:f>
              <c:numCache>
                <c:formatCode>_("$"* #,##0_);_("$"* \(#,##0\);_("$"* "-"_);_(@_)</c:formatCode>
                <c:ptCount val="3"/>
                <c:pt idx="0">
                  <c:v>1603.41</c:v>
                </c:pt>
                <c:pt idx="1">
                  <c:v>2267.36</c:v>
                </c:pt>
                <c:pt idx="2">
                  <c:v>3121.78</c:v>
                </c:pt>
              </c:numCache>
            </c:numRef>
          </c:val>
          <c:smooth val="0"/>
          <c:extLst>
            <c:ext xmlns:c16="http://schemas.microsoft.com/office/drawing/2014/chart" uri="{C3380CC4-5D6E-409C-BE32-E72D297353CC}">
              <c16:uniqueId val="{00000002-AC48-4BBF-A30A-3961DB4564C4}"/>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Gráficos!$B$15:$B$17</c:f>
              <c:numCache>
                <c:formatCode>0.00%</c:formatCode>
                <c:ptCount val="3"/>
                <c:pt idx="0">
                  <c:v>1.3090996715817498E-2</c:v>
                </c:pt>
                <c:pt idx="1">
                  <c:v>1.4648352091752408E-2</c:v>
                </c:pt>
                <c:pt idx="2">
                  <c:v>1.6082612751339903E-2</c:v>
                </c:pt>
              </c:numCache>
            </c:numRef>
          </c:val>
          <c:smooth val="0"/>
          <c:extLst>
            <c:ext xmlns:c16="http://schemas.microsoft.com/office/drawing/2014/chart" uri="{C3380CC4-5D6E-409C-BE32-E72D297353CC}">
              <c16:uniqueId val="{00000000-B11B-40C3-A771-7448C41AB89D}"/>
            </c:ext>
          </c:extLst>
        </c:ser>
        <c:ser>
          <c:idx val="1"/>
          <c:order val="1"/>
          <c:tx>
            <c:strRef>
              <c:f>Gráficos!$C$14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Gráficos!$C$15:$C$17</c:f>
              <c:numCache>
                <c:formatCode>0.00%</c:formatCode>
                <c:ptCount val="3"/>
                <c:pt idx="0">
                  <c:v>1.316383676371273E-2</c:v>
                </c:pt>
                <c:pt idx="1">
                  <c:v>1.4648352091752408E-2</c:v>
                </c:pt>
                <c:pt idx="2">
                  <c:v>1.6040278638018157E-2</c:v>
                </c:pt>
              </c:numCache>
            </c:numRef>
          </c:val>
          <c:smooth val="0"/>
          <c:extLst>
            <c:ext xmlns:c16="http://schemas.microsoft.com/office/drawing/2014/chart" uri="{C3380CC4-5D6E-409C-BE32-E72D297353CC}">
              <c16:uniqueId val="{00000001-B11B-40C3-A771-7448C41AB89D}"/>
            </c:ext>
          </c:extLst>
        </c:ser>
        <c:ser>
          <c:idx val="2"/>
          <c:order val="2"/>
          <c:tx>
            <c:strRef>
              <c:f>Gráficos!$D$14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Gráficos!$D$15:$D$17</c:f>
              <c:numCache>
                <c:formatCode>0.00%</c:formatCode>
                <c:ptCount val="3"/>
                <c:pt idx="0">
                  <c:v>1.3513551090019118E-2</c:v>
                </c:pt>
                <c:pt idx="1">
                  <c:v>1.4648352091752408E-2</c:v>
                </c:pt>
                <c:pt idx="2">
                  <c:v>1.6721970932819206E-2</c:v>
                </c:pt>
              </c:numCache>
            </c:numRef>
          </c:val>
          <c:smooth val="0"/>
          <c:extLst>
            <c:ext xmlns:c16="http://schemas.microsoft.com/office/drawing/2014/chart" uri="{C3380CC4-5D6E-409C-BE32-E72D297353CC}">
              <c16:uniqueId val="{00000002-B11B-40C3-A771-7448C41AB89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Gráficos!$E$15:$E$17</c:f>
              <c:numCache>
                <c:formatCode>0.00%</c:formatCode>
                <c:ptCount val="3"/>
                <c:pt idx="0">
                  <c:v>5.1002944014727014E-3</c:v>
                </c:pt>
                <c:pt idx="1">
                  <c:v>6.1582185328220096E-3</c:v>
                </c:pt>
                <c:pt idx="2">
                  <c:v>7.3137188283329269E-3</c:v>
                </c:pt>
              </c:numCache>
            </c:numRef>
          </c:val>
          <c:smooth val="0"/>
          <c:extLst>
            <c:ext xmlns:c16="http://schemas.microsoft.com/office/drawing/2014/chart" uri="{C3380CC4-5D6E-409C-BE32-E72D297353CC}">
              <c16:uniqueId val="{00000000-F674-4906-B9AD-4F4E4E438B5D}"/>
            </c:ext>
          </c:extLst>
        </c:ser>
        <c:ser>
          <c:idx val="1"/>
          <c:order val="1"/>
          <c:tx>
            <c:strRef>
              <c:f>Gráficos!$F$14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Gráficos!$F$15:$F$17</c:f>
              <c:numCache>
                <c:formatCode>0.00%</c:formatCode>
                <c:ptCount val="3"/>
                <c:pt idx="0">
                  <c:v>5.8258284475293173E-3</c:v>
                </c:pt>
                <c:pt idx="1">
                  <c:v>6.1582185328220096E-3</c:v>
                </c:pt>
                <c:pt idx="2">
                  <c:v>6.5107467346204118E-3</c:v>
                </c:pt>
              </c:numCache>
            </c:numRef>
          </c:val>
          <c:smooth val="0"/>
          <c:extLst>
            <c:ext xmlns:c16="http://schemas.microsoft.com/office/drawing/2014/chart" uri="{C3380CC4-5D6E-409C-BE32-E72D297353CC}">
              <c16:uniqueId val="{00000001-F674-4906-B9AD-4F4E4E438B5D}"/>
            </c:ext>
          </c:extLst>
        </c:ser>
        <c:ser>
          <c:idx val="2"/>
          <c:order val="2"/>
          <c:tx>
            <c:strRef>
              <c:f>Gráficos!$G$14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Gráficos!$G$15:$G$17</c:f>
              <c:numCache>
                <c:formatCode>0.00%</c:formatCode>
                <c:ptCount val="3"/>
                <c:pt idx="0">
                  <c:v>3.8741632332689444E-3</c:v>
                </c:pt>
                <c:pt idx="1">
                  <c:v>6.1582185328220096E-3</c:v>
                </c:pt>
                <c:pt idx="2">
                  <c:v>9.5876428128698187E-3</c:v>
                </c:pt>
              </c:numCache>
            </c:numRef>
          </c:val>
          <c:smooth val="0"/>
          <c:extLst>
            <c:ext xmlns:c16="http://schemas.microsoft.com/office/drawing/2014/chart" uri="{C3380CC4-5D6E-409C-BE32-E72D297353CC}">
              <c16:uniqueId val="{00000002-F674-4906-B9AD-4F4E4E438B5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Gráficos!$H$15:$H$17</c:f>
              <c:numCache>
                <c:formatCode>0.00%</c:formatCode>
                <c:ptCount val="3"/>
                <c:pt idx="0">
                  <c:v>5.0756662975447791E-3</c:v>
                </c:pt>
                <c:pt idx="1">
                  <c:v>5.9463167349695653E-3</c:v>
                </c:pt>
                <c:pt idx="2">
                  <c:v>6.8502191363799788E-3</c:v>
                </c:pt>
              </c:numCache>
            </c:numRef>
          </c:val>
          <c:smooth val="0"/>
          <c:extLst>
            <c:ext xmlns:c16="http://schemas.microsoft.com/office/drawing/2014/chart" uri="{C3380CC4-5D6E-409C-BE32-E72D297353CC}">
              <c16:uniqueId val="{00000000-65CA-49C1-AC27-21A90C1E7E65}"/>
            </c:ext>
          </c:extLst>
        </c:ser>
        <c:ser>
          <c:idx val="1"/>
          <c:order val="1"/>
          <c:tx>
            <c:strRef>
              <c:f>Gráficos!$I$14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Gráficos!$I$15:$I$17</c:f>
              <c:numCache>
                <c:formatCode>0.00%</c:formatCode>
                <c:ptCount val="3"/>
                <c:pt idx="0">
                  <c:v>5.7691283493995389E-3</c:v>
                </c:pt>
                <c:pt idx="1">
                  <c:v>5.9463167349695653E-3</c:v>
                </c:pt>
                <c:pt idx="2">
                  <c:v>6.0358762616933553E-3</c:v>
                </c:pt>
              </c:numCache>
            </c:numRef>
          </c:val>
          <c:smooth val="0"/>
          <c:extLst>
            <c:ext xmlns:c16="http://schemas.microsoft.com/office/drawing/2014/chart" uri="{C3380CC4-5D6E-409C-BE32-E72D297353CC}">
              <c16:uniqueId val="{00000001-65CA-49C1-AC27-21A90C1E7E65}"/>
            </c:ext>
          </c:extLst>
        </c:ser>
        <c:ser>
          <c:idx val="2"/>
          <c:order val="2"/>
          <c:tx>
            <c:strRef>
              <c:f>Gráficos!$J$14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Gráficos!$J$15:$J$17</c:f>
              <c:numCache>
                <c:formatCode>0.00%</c:formatCode>
                <c:ptCount val="3"/>
                <c:pt idx="0">
                  <c:v>3.288534514463406E-3</c:v>
                </c:pt>
                <c:pt idx="1">
                  <c:v>5.9463167349695653E-3</c:v>
                </c:pt>
                <c:pt idx="2">
                  <c:v>1.034705207318112E-2</c:v>
                </c:pt>
              </c:numCache>
            </c:numRef>
          </c:val>
          <c:smooth val="0"/>
          <c:extLst>
            <c:ext xmlns:c16="http://schemas.microsoft.com/office/drawing/2014/chart" uri="{C3380CC4-5D6E-409C-BE32-E72D297353CC}">
              <c16:uniqueId val="{00000002-65CA-49C1-AC27-21A90C1E7E65}"/>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Gráficos!$B$21:$B$23</c:f>
              <c:numCache>
                <c:formatCode>_ "$"* #,##0.000_ ;_ "$"* \-#,##0.000_ ;_ "$"* "-"_ ;_ @_ </c:formatCode>
                <c:ptCount val="3"/>
                <c:pt idx="0">
                  <c:v>0.17750043280504768</c:v>
                </c:pt>
                <c:pt idx="1">
                  <c:v>0.19289822624979583</c:v>
                </c:pt>
                <c:pt idx="2">
                  <c:v>0.20662596527104757</c:v>
                </c:pt>
              </c:numCache>
            </c:numRef>
          </c:val>
          <c:smooth val="0"/>
          <c:extLst>
            <c:ext xmlns:c16="http://schemas.microsoft.com/office/drawing/2014/chart" uri="{C3380CC4-5D6E-409C-BE32-E72D297353CC}">
              <c16:uniqueId val="{00000000-AA89-4F25-A18A-E574B9FD2D88}"/>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Gráficos!$C$21:$C$23</c:f>
              <c:numCache>
                <c:formatCode>_ "$"* #,##0.000_ ;_ "$"* \-#,##0.000_ ;_ "$"* "-"_ ;_ @_ </c:formatCode>
                <c:ptCount val="3"/>
                <c:pt idx="0">
                  <c:v>0.1861413315034553</c:v>
                </c:pt>
                <c:pt idx="1">
                  <c:v>0.19289822624979583</c:v>
                </c:pt>
                <c:pt idx="2">
                  <c:v>0.20227731716158209</c:v>
                </c:pt>
              </c:numCache>
            </c:numRef>
          </c:val>
          <c:smooth val="0"/>
          <c:extLst>
            <c:ext xmlns:c16="http://schemas.microsoft.com/office/drawing/2014/chart" uri="{C3380CC4-5D6E-409C-BE32-E72D297353CC}">
              <c16:uniqueId val="{00000001-AA89-4F25-A18A-E574B9FD2D88}"/>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Gráficos!$D$21:$D$23</c:f>
              <c:numCache>
                <c:formatCode>_ "$"* #,##0.000_ ;_ "$"* \-#,##0.000_ ;_ "$"* "-"_ ;_ @_ </c:formatCode>
                <c:ptCount val="3"/>
                <c:pt idx="0">
                  <c:v>0.18944010602772607</c:v>
                </c:pt>
                <c:pt idx="1">
                  <c:v>0.19289822624979583</c:v>
                </c:pt>
                <c:pt idx="2">
                  <c:v>0.20491647333763041</c:v>
                </c:pt>
              </c:numCache>
            </c:numRef>
          </c:val>
          <c:smooth val="0"/>
          <c:extLst>
            <c:ext xmlns:c16="http://schemas.microsoft.com/office/drawing/2014/chart" uri="{C3380CC4-5D6E-409C-BE32-E72D297353CC}">
              <c16:uniqueId val="{00000002-AA89-4F25-A18A-E574B9FD2D88}"/>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Gráficos!$E$21:$E$23</c:f>
              <c:numCache>
                <c:formatCode>_ "$"* #,##0.000_ ;_ "$"* \-#,##0.000_ ;_ "$"* "-"_ ;_ @_ </c:formatCode>
                <c:ptCount val="3"/>
                <c:pt idx="0">
                  <c:v>0.12338593974174687</c:v>
                </c:pt>
                <c:pt idx="1">
                  <c:v>0.16720434786303889</c:v>
                </c:pt>
                <c:pt idx="2">
                  <c:v>0.22399287080963262</c:v>
                </c:pt>
              </c:numCache>
            </c:numRef>
          </c:val>
          <c:smooth val="0"/>
          <c:extLst>
            <c:ext xmlns:c16="http://schemas.microsoft.com/office/drawing/2014/chart" uri="{C3380CC4-5D6E-409C-BE32-E72D297353CC}">
              <c16:uniqueId val="{00000000-EBAC-4D1C-AACD-28E907E0D201}"/>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Gráficos!$F$21:$F$23</c:f>
              <c:numCache>
                <c:formatCode>_ "$"* #,##0.000_ ;_ "$"* \-#,##0.000_ ;_ "$"* "-"_ ;_ @_ </c:formatCode>
                <c:ptCount val="3"/>
                <c:pt idx="0">
                  <c:v>0.15661433734025043</c:v>
                </c:pt>
                <c:pt idx="1">
                  <c:v>0.16720434786303889</c:v>
                </c:pt>
                <c:pt idx="2">
                  <c:v>0.17567698839448601</c:v>
                </c:pt>
              </c:numCache>
            </c:numRef>
          </c:val>
          <c:smooth val="0"/>
          <c:extLst>
            <c:ext xmlns:c16="http://schemas.microsoft.com/office/drawing/2014/chart" uri="{C3380CC4-5D6E-409C-BE32-E72D297353CC}">
              <c16:uniqueId val="{00000001-EBAC-4D1C-AACD-28E907E0D201}"/>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Gráficos!$G$21:$G$23</c:f>
              <c:numCache>
                <c:formatCode>_ "$"* #,##0.000_ ;_ "$"* \-#,##0.000_ ;_ "$"* "-"_ ;_ @_ </c:formatCode>
                <c:ptCount val="3"/>
                <c:pt idx="0">
                  <c:v>8.2078535577205639E-2</c:v>
                </c:pt>
                <c:pt idx="1">
                  <c:v>0.16720434786303889</c:v>
                </c:pt>
                <c:pt idx="2">
                  <c:v>0.33953396554473364</c:v>
                </c:pt>
              </c:numCache>
            </c:numRef>
          </c:val>
          <c:smooth val="0"/>
          <c:extLst>
            <c:ext xmlns:c16="http://schemas.microsoft.com/office/drawing/2014/chart" uri="{C3380CC4-5D6E-409C-BE32-E72D297353CC}">
              <c16:uniqueId val="{00000002-EBAC-4D1C-AACD-28E907E0D201}"/>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Gráficos!$H$21:$H$23</c:f>
              <c:numCache>
                <c:formatCode>_ "$"* #,##0.000_ ;_ "$"* \-#,##0.000_ ;_ "$"* "-"_ ;_ @_ </c:formatCode>
                <c:ptCount val="3"/>
                <c:pt idx="0">
                  <c:v>0.10225365191614025</c:v>
                </c:pt>
                <c:pt idx="1">
                  <c:v>0.12235446257633566</c:v>
                </c:pt>
                <c:pt idx="2">
                  <c:v>0.15118669498625814</c:v>
                </c:pt>
              </c:numCache>
            </c:numRef>
          </c:val>
          <c:smooth val="0"/>
          <c:extLst>
            <c:ext xmlns:c16="http://schemas.microsoft.com/office/drawing/2014/chart" uri="{C3380CC4-5D6E-409C-BE32-E72D297353CC}">
              <c16:uniqueId val="{00000000-7CEC-4D11-995B-3109EC59AB80}"/>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Gráficos!$I$21:$I$23</c:f>
              <c:numCache>
                <c:formatCode>_ "$"* #,##0.000_ ;_ "$"* \-#,##0.000_ ;_ "$"* "-"_ ;_ @_ </c:formatCode>
                <c:ptCount val="3"/>
                <c:pt idx="0">
                  <c:v>0.12270589803144999</c:v>
                </c:pt>
                <c:pt idx="1">
                  <c:v>0.12235446257633566</c:v>
                </c:pt>
                <c:pt idx="2">
                  <c:v>0.12270631494235315</c:v>
                </c:pt>
              </c:numCache>
            </c:numRef>
          </c:val>
          <c:smooth val="0"/>
          <c:extLst>
            <c:ext xmlns:c16="http://schemas.microsoft.com/office/drawing/2014/chart" uri="{C3380CC4-5D6E-409C-BE32-E72D297353CC}">
              <c16:uniqueId val="{00000001-7CEC-4D11-995B-3109EC59AB80}"/>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Gráficos!$J$21:$J$23</c:f>
              <c:numCache>
                <c:formatCode>_ "$"* #,##0.000_ ;_ "$"* \-#,##0.000_ ;_ "$"* "-"_ ;_ @_ </c:formatCode>
                <c:ptCount val="3"/>
                <c:pt idx="0">
                  <c:v>5.3194153293600638E-2</c:v>
                </c:pt>
                <c:pt idx="1">
                  <c:v>0.12235446257633566</c:v>
                </c:pt>
                <c:pt idx="2">
                  <c:v>0.31253005931705408</c:v>
                </c:pt>
              </c:numCache>
            </c:numRef>
          </c:val>
          <c:smooth val="0"/>
          <c:extLst>
            <c:ext xmlns:c16="http://schemas.microsoft.com/office/drawing/2014/chart" uri="{C3380CC4-5D6E-409C-BE32-E72D297353CC}">
              <c16:uniqueId val="{00000002-7CEC-4D11-995B-3109EC59AB80}"/>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_rels/drawing10.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02.png"/><Relationship Id="rId21" Type="http://schemas.openxmlformats.org/officeDocument/2006/relationships/image" Target="../media/image27.png"/><Relationship Id="rId34" Type="http://schemas.openxmlformats.org/officeDocument/2006/relationships/image" Target="../media/image97.png"/><Relationship Id="rId42" Type="http://schemas.openxmlformats.org/officeDocument/2006/relationships/image" Target="../media/image105.png"/><Relationship Id="rId47" Type="http://schemas.openxmlformats.org/officeDocument/2006/relationships/image" Target="../media/image110.png"/><Relationship Id="rId50" Type="http://schemas.openxmlformats.org/officeDocument/2006/relationships/image" Target="../media/image113.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92.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95.png"/><Relationship Id="rId37" Type="http://schemas.openxmlformats.org/officeDocument/2006/relationships/image" Target="../media/image100.png"/><Relationship Id="rId40" Type="http://schemas.openxmlformats.org/officeDocument/2006/relationships/image" Target="../media/image103.png"/><Relationship Id="rId45" Type="http://schemas.openxmlformats.org/officeDocument/2006/relationships/image" Target="../media/image108.png"/><Relationship Id="rId53" Type="http://schemas.openxmlformats.org/officeDocument/2006/relationships/image" Target="../media/image116.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94.png"/><Relationship Id="rId44" Type="http://schemas.openxmlformats.org/officeDocument/2006/relationships/image" Target="../media/image107.png"/><Relationship Id="rId52" Type="http://schemas.openxmlformats.org/officeDocument/2006/relationships/image" Target="../media/image115.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93.png"/><Relationship Id="rId35" Type="http://schemas.openxmlformats.org/officeDocument/2006/relationships/image" Target="../media/image98.png"/><Relationship Id="rId43" Type="http://schemas.openxmlformats.org/officeDocument/2006/relationships/image" Target="../media/image106.png"/><Relationship Id="rId48" Type="http://schemas.openxmlformats.org/officeDocument/2006/relationships/image" Target="../media/image111.png"/><Relationship Id="rId8" Type="http://schemas.openxmlformats.org/officeDocument/2006/relationships/image" Target="../media/image8.png"/><Relationship Id="rId51" Type="http://schemas.openxmlformats.org/officeDocument/2006/relationships/image" Target="../media/image114.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96.png"/><Relationship Id="rId38" Type="http://schemas.openxmlformats.org/officeDocument/2006/relationships/image" Target="../media/image101.png"/><Relationship Id="rId46" Type="http://schemas.openxmlformats.org/officeDocument/2006/relationships/image" Target="../media/image109.png"/><Relationship Id="rId20" Type="http://schemas.openxmlformats.org/officeDocument/2006/relationships/image" Target="../media/image25.png"/><Relationship Id="rId41" Type="http://schemas.openxmlformats.org/officeDocument/2006/relationships/image" Target="../media/image104.png"/><Relationship Id="rId54" Type="http://schemas.openxmlformats.org/officeDocument/2006/relationships/image" Target="../media/image117.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91.png"/><Relationship Id="rId36" Type="http://schemas.openxmlformats.org/officeDocument/2006/relationships/image" Target="../media/image99.png"/><Relationship Id="rId49" Type="http://schemas.openxmlformats.org/officeDocument/2006/relationships/image" Target="../media/image112.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29.png"/><Relationship Id="rId21" Type="http://schemas.openxmlformats.org/officeDocument/2006/relationships/image" Target="../media/image27.png"/><Relationship Id="rId34" Type="http://schemas.openxmlformats.org/officeDocument/2006/relationships/image" Target="../media/image124.png"/><Relationship Id="rId42" Type="http://schemas.openxmlformats.org/officeDocument/2006/relationships/image" Target="../media/image132.png"/><Relationship Id="rId47" Type="http://schemas.openxmlformats.org/officeDocument/2006/relationships/image" Target="../media/image137.png"/><Relationship Id="rId50" Type="http://schemas.openxmlformats.org/officeDocument/2006/relationships/image" Target="../media/image14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119.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122.png"/><Relationship Id="rId37" Type="http://schemas.openxmlformats.org/officeDocument/2006/relationships/image" Target="../media/image127.png"/><Relationship Id="rId40" Type="http://schemas.openxmlformats.org/officeDocument/2006/relationships/image" Target="../media/image130.png"/><Relationship Id="rId45" Type="http://schemas.openxmlformats.org/officeDocument/2006/relationships/image" Target="../media/image135.png"/><Relationship Id="rId53" Type="http://schemas.openxmlformats.org/officeDocument/2006/relationships/image" Target="../media/image14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121.png"/><Relationship Id="rId44" Type="http://schemas.openxmlformats.org/officeDocument/2006/relationships/image" Target="../media/image134.png"/><Relationship Id="rId52" Type="http://schemas.openxmlformats.org/officeDocument/2006/relationships/image" Target="../media/image14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120.png"/><Relationship Id="rId35" Type="http://schemas.openxmlformats.org/officeDocument/2006/relationships/image" Target="../media/image125.png"/><Relationship Id="rId43" Type="http://schemas.openxmlformats.org/officeDocument/2006/relationships/image" Target="../media/image133.png"/><Relationship Id="rId48" Type="http://schemas.openxmlformats.org/officeDocument/2006/relationships/image" Target="../media/image138.png"/><Relationship Id="rId8" Type="http://schemas.openxmlformats.org/officeDocument/2006/relationships/image" Target="../media/image8.png"/><Relationship Id="rId51" Type="http://schemas.openxmlformats.org/officeDocument/2006/relationships/image" Target="../media/image14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123.png"/><Relationship Id="rId38" Type="http://schemas.openxmlformats.org/officeDocument/2006/relationships/image" Target="../media/image128.png"/><Relationship Id="rId46" Type="http://schemas.openxmlformats.org/officeDocument/2006/relationships/image" Target="../media/image136.png"/><Relationship Id="rId20" Type="http://schemas.openxmlformats.org/officeDocument/2006/relationships/image" Target="../media/image25.png"/><Relationship Id="rId41" Type="http://schemas.openxmlformats.org/officeDocument/2006/relationships/image" Target="../media/image131.png"/><Relationship Id="rId54" Type="http://schemas.openxmlformats.org/officeDocument/2006/relationships/image" Target="../media/image14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118.png"/><Relationship Id="rId36" Type="http://schemas.openxmlformats.org/officeDocument/2006/relationships/image" Target="../media/image126.png"/><Relationship Id="rId49" Type="http://schemas.openxmlformats.org/officeDocument/2006/relationships/image" Target="../media/image139.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56.png"/><Relationship Id="rId21" Type="http://schemas.openxmlformats.org/officeDocument/2006/relationships/image" Target="../media/image27.png"/><Relationship Id="rId34" Type="http://schemas.openxmlformats.org/officeDocument/2006/relationships/image" Target="../media/image151.png"/><Relationship Id="rId42" Type="http://schemas.openxmlformats.org/officeDocument/2006/relationships/image" Target="../media/image159.png"/><Relationship Id="rId47" Type="http://schemas.openxmlformats.org/officeDocument/2006/relationships/image" Target="../media/image164.png"/><Relationship Id="rId50" Type="http://schemas.openxmlformats.org/officeDocument/2006/relationships/image" Target="../media/image16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146.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149.png"/><Relationship Id="rId37" Type="http://schemas.openxmlformats.org/officeDocument/2006/relationships/image" Target="../media/image154.png"/><Relationship Id="rId40" Type="http://schemas.openxmlformats.org/officeDocument/2006/relationships/image" Target="../media/image157.png"/><Relationship Id="rId45" Type="http://schemas.openxmlformats.org/officeDocument/2006/relationships/image" Target="../media/image162.png"/><Relationship Id="rId53" Type="http://schemas.openxmlformats.org/officeDocument/2006/relationships/image" Target="../media/image170.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148.png"/><Relationship Id="rId44" Type="http://schemas.openxmlformats.org/officeDocument/2006/relationships/image" Target="../media/image161.png"/><Relationship Id="rId52" Type="http://schemas.openxmlformats.org/officeDocument/2006/relationships/image" Target="../media/image16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147.png"/><Relationship Id="rId35" Type="http://schemas.openxmlformats.org/officeDocument/2006/relationships/image" Target="../media/image152.png"/><Relationship Id="rId43" Type="http://schemas.openxmlformats.org/officeDocument/2006/relationships/image" Target="../media/image160.png"/><Relationship Id="rId48" Type="http://schemas.openxmlformats.org/officeDocument/2006/relationships/image" Target="../media/image165.png"/><Relationship Id="rId8" Type="http://schemas.openxmlformats.org/officeDocument/2006/relationships/image" Target="../media/image8.png"/><Relationship Id="rId51" Type="http://schemas.openxmlformats.org/officeDocument/2006/relationships/image" Target="../media/image16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150.png"/><Relationship Id="rId38" Type="http://schemas.openxmlformats.org/officeDocument/2006/relationships/image" Target="../media/image155.png"/><Relationship Id="rId46" Type="http://schemas.openxmlformats.org/officeDocument/2006/relationships/image" Target="../media/image163.png"/><Relationship Id="rId20" Type="http://schemas.openxmlformats.org/officeDocument/2006/relationships/image" Target="../media/image25.png"/><Relationship Id="rId41" Type="http://schemas.openxmlformats.org/officeDocument/2006/relationships/image" Target="../media/image158.png"/><Relationship Id="rId54" Type="http://schemas.openxmlformats.org/officeDocument/2006/relationships/image" Target="../media/image17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145.png"/><Relationship Id="rId36" Type="http://schemas.openxmlformats.org/officeDocument/2006/relationships/image" Target="../media/image153.png"/><Relationship Id="rId49" Type="http://schemas.openxmlformats.org/officeDocument/2006/relationships/image" Target="../media/image166.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31.png"/><Relationship Id="rId18" Type="http://schemas.openxmlformats.org/officeDocument/2006/relationships/image" Target="../media/image36.png"/><Relationship Id="rId3" Type="http://schemas.openxmlformats.org/officeDocument/2006/relationships/image" Target="../media/image9.png"/><Relationship Id="rId7" Type="http://schemas.openxmlformats.org/officeDocument/2006/relationships/image" Target="../media/image27.png"/><Relationship Id="rId12" Type="http://schemas.openxmlformats.org/officeDocument/2006/relationships/image" Target="../media/image30.png"/><Relationship Id="rId17" Type="http://schemas.openxmlformats.org/officeDocument/2006/relationships/image" Target="../media/image35.png"/><Relationship Id="rId2" Type="http://schemas.openxmlformats.org/officeDocument/2006/relationships/image" Target="../media/image6.png"/><Relationship Id="rId16" Type="http://schemas.openxmlformats.org/officeDocument/2006/relationships/image" Target="../media/image34.png"/><Relationship Id="rId1" Type="http://schemas.openxmlformats.org/officeDocument/2006/relationships/image" Target="../media/image3.png"/><Relationship Id="rId6" Type="http://schemas.openxmlformats.org/officeDocument/2006/relationships/image" Target="../media/image26.png"/><Relationship Id="rId11" Type="http://schemas.openxmlformats.org/officeDocument/2006/relationships/image" Target="../media/image29.png"/><Relationship Id="rId5" Type="http://schemas.openxmlformats.org/officeDocument/2006/relationships/image" Target="../media/image15.png"/><Relationship Id="rId15" Type="http://schemas.openxmlformats.org/officeDocument/2006/relationships/image" Target="../media/image33.png"/><Relationship Id="rId10" Type="http://schemas.openxmlformats.org/officeDocument/2006/relationships/image" Target="../media/image28.png"/><Relationship Id="rId4" Type="http://schemas.openxmlformats.org/officeDocument/2006/relationships/image" Target="../media/image12.png"/><Relationship Id="rId9" Type="http://schemas.openxmlformats.org/officeDocument/2006/relationships/image" Target="../media/image23.png"/><Relationship Id="rId14" Type="http://schemas.openxmlformats.org/officeDocument/2006/relationships/image" Target="../media/image32.png"/></Relationships>
</file>

<file path=xl/drawings/_rels/drawing4.xml.rels><?xml version="1.0" encoding="UTF-8" standalone="yes"?>
<Relationships xmlns="http://schemas.openxmlformats.org/package/2006/relationships"><Relationship Id="rId13" Type="http://schemas.openxmlformats.org/officeDocument/2006/relationships/image" Target="../media/image43.png"/><Relationship Id="rId18" Type="http://schemas.openxmlformats.org/officeDocument/2006/relationships/image" Target="../media/image9.png"/><Relationship Id="rId26" Type="http://schemas.openxmlformats.org/officeDocument/2006/relationships/image" Target="../media/image50.png"/><Relationship Id="rId39" Type="http://schemas.openxmlformats.org/officeDocument/2006/relationships/image" Target="../media/image57.png"/><Relationship Id="rId21" Type="http://schemas.openxmlformats.org/officeDocument/2006/relationships/image" Target="../media/image48.png"/><Relationship Id="rId34" Type="http://schemas.openxmlformats.org/officeDocument/2006/relationships/image" Target="../media/image16.png"/><Relationship Id="rId42" Type="http://schemas.openxmlformats.org/officeDocument/2006/relationships/image" Target="../media/image27.png"/><Relationship Id="rId47" Type="http://schemas.openxmlformats.org/officeDocument/2006/relationships/image" Target="../media/image20.png"/><Relationship Id="rId50" Type="http://schemas.openxmlformats.org/officeDocument/2006/relationships/image" Target="../media/image62.png"/><Relationship Id="rId7" Type="http://schemas.openxmlformats.org/officeDocument/2006/relationships/image" Target="../media/image40.png"/><Relationship Id="rId2" Type="http://schemas.openxmlformats.org/officeDocument/2006/relationships/image" Target="../media/image38.png"/><Relationship Id="rId16" Type="http://schemas.openxmlformats.org/officeDocument/2006/relationships/image" Target="../media/image7.png"/><Relationship Id="rId29" Type="http://schemas.openxmlformats.org/officeDocument/2006/relationships/image" Target="../media/image14.png"/><Relationship Id="rId11" Type="http://schemas.openxmlformats.org/officeDocument/2006/relationships/image" Target="../media/image5.png"/><Relationship Id="rId24" Type="http://schemas.openxmlformats.org/officeDocument/2006/relationships/image" Target="../media/image12.png"/><Relationship Id="rId32" Type="http://schemas.openxmlformats.org/officeDocument/2006/relationships/image" Target="../media/image53.png"/><Relationship Id="rId37" Type="http://schemas.openxmlformats.org/officeDocument/2006/relationships/image" Target="../media/image55.png"/><Relationship Id="rId40" Type="http://schemas.openxmlformats.org/officeDocument/2006/relationships/image" Target="../media/image17.png"/><Relationship Id="rId45" Type="http://schemas.openxmlformats.org/officeDocument/2006/relationships/image" Target="../media/image60.png"/><Relationship Id="rId53" Type="http://schemas.openxmlformats.org/officeDocument/2006/relationships/image" Target="../media/image21.png"/><Relationship Id="rId5" Type="http://schemas.openxmlformats.org/officeDocument/2006/relationships/image" Target="../media/image2.png"/><Relationship Id="rId10" Type="http://schemas.openxmlformats.org/officeDocument/2006/relationships/image" Target="../media/image4.png"/><Relationship Id="rId19" Type="http://schemas.openxmlformats.org/officeDocument/2006/relationships/image" Target="../media/image46.png"/><Relationship Id="rId31" Type="http://schemas.openxmlformats.org/officeDocument/2006/relationships/image" Target="../media/image52.png"/><Relationship Id="rId44" Type="http://schemas.openxmlformats.org/officeDocument/2006/relationships/image" Target="../media/image59.png"/><Relationship Id="rId52" Type="http://schemas.openxmlformats.org/officeDocument/2006/relationships/image" Target="../media/image19.png"/><Relationship Id="rId4" Type="http://schemas.openxmlformats.org/officeDocument/2006/relationships/image" Target="../media/image1.png"/><Relationship Id="rId9" Type="http://schemas.openxmlformats.org/officeDocument/2006/relationships/image" Target="../media/image42.png"/><Relationship Id="rId14" Type="http://schemas.openxmlformats.org/officeDocument/2006/relationships/image" Target="../media/image44.png"/><Relationship Id="rId22" Type="http://schemas.openxmlformats.org/officeDocument/2006/relationships/image" Target="../media/image10.png"/><Relationship Id="rId27" Type="http://schemas.openxmlformats.org/officeDocument/2006/relationships/image" Target="../media/image51.png"/><Relationship Id="rId30" Type="http://schemas.openxmlformats.org/officeDocument/2006/relationships/image" Target="../media/image15.png"/><Relationship Id="rId35" Type="http://schemas.openxmlformats.org/officeDocument/2006/relationships/image" Target="../media/image24.png"/><Relationship Id="rId43" Type="http://schemas.openxmlformats.org/officeDocument/2006/relationships/image" Target="../media/image58.png"/><Relationship Id="rId48" Type="http://schemas.openxmlformats.org/officeDocument/2006/relationships/image" Target="../media/image22.png"/><Relationship Id="rId8" Type="http://schemas.openxmlformats.org/officeDocument/2006/relationships/image" Target="../media/image41.png"/><Relationship Id="rId51" Type="http://schemas.openxmlformats.org/officeDocument/2006/relationships/image" Target="../media/image63.png"/><Relationship Id="rId3" Type="http://schemas.openxmlformats.org/officeDocument/2006/relationships/image" Target="../media/image39.png"/><Relationship Id="rId12" Type="http://schemas.openxmlformats.org/officeDocument/2006/relationships/image" Target="../media/image6.png"/><Relationship Id="rId17" Type="http://schemas.openxmlformats.org/officeDocument/2006/relationships/image" Target="../media/image8.png"/><Relationship Id="rId25" Type="http://schemas.openxmlformats.org/officeDocument/2006/relationships/image" Target="../media/image49.png"/><Relationship Id="rId33" Type="http://schemas.openxmlformats.org/officeDocument/2006/relationships/image" Target="../media/image54.png"/><Relationship Id="rId38" Type="http://schemas.openxmlformats.org/officeDocument/2006/relationships/image" Target="../media/image56.png"/><Relationship Id="rId46" Type="http://schemas.openxmlformats.org/officeDocument/2006/relationships/image" Target="../media/image18.png"/><Relationship Id="rId20" Type="http://schemas.openxmlformats.org/officeDocument/2006/relationships/image" Target="../media/image47.png"/><Relationship Id="rId41" Type="http://schemas.openxmlformats.org/officeDocument/2006/relationships/image" Target="../media/image25.png"/><Relationship Id="rId54" Type="http://schemas.openxmlformats.org/officeDocument/2006/relationships/image" Target="../media/image23.png"/><Relationship Id="rId1" Type="http://schemas.openxmlformats.org/officeDocument/2006/relationships/image" Target="../media/image37.png"/><Relationship Id="rId6" Type="http://schemas.openxmlformats.org/officeDocument/2006/relationships/image" Target="../media/image3.png"/><Relationship Id="rId15" Type="http://schemas.openxmlformats.org/officeDocument/2006/relationships/image" Target="../media/image45.png"/><Relationship Id="rId23" Type="http://schemas.openxmlformats.org/officeDocument/2006/relationships/image" Target="../media/image11.png"/><Relationship Id="rId28" Type="http://schemas.openxmlformats.org/officeDocument/2006/relationships/image" Target="../media/image13.png"/><Relationship Id="rId36" Type="http://schemas.openxmlformats.org/officeDocument/2006/relationships/image" Target="../media/image26.png"/><Relationship Id="rId49" Type="http://schemas.openxmlformats.org/officeDocument/2006/relationships/image" Target="../media/image61.png"/></Relationships>
</file>

<file path=xl/drawings/_rels/drawing5.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7.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8.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75.png"/><Relationship Id="rId21" Type="http://schemas.openxmlformats.org/officeDocument/2006/relationships/image" Target="../media/image27.png"/><Relationship Id="rId34" Type="http://schemas.openxmlformats.org/officeDocument/2006/relationships/image" Target="../media/image70.png"/><Relationship Id="rId42" Type="http://schemas.openxmlformats.org/officeDocument/2006/relationships/image" Target="../media/image78.png"/><Relationship Id="rId47" Type="http://schemas.openxmlformats.org/officeDocument/2006/relationships/image" Target="../media/image83.png"/><Relationship Id="rId50" Type="http://schemas.openxmlformats.org/officeDocument/2006/relationships/image" Target="../media/image86.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65.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68.png"/><Relationship Id="rId37" Type="http://schemas.openxmlformats.org/officeDocument/2006/relationships/image" Target="../media/image73.png"/><Relationship Id="rId40" Type="http://schemas.openxmlformats.org/officeDocument/2006/relationships/image" Target="../media/image76.png"/><Relationship Id="rId45" Type="http://schemas.openxmlformats.org/officeDocument/2006/relationships/image" Target="../media/image81.png"/><Relationship Id="rId53" Type="http://schemas.openxmlformats.org/officeDocument/2006/relationships/image" Target="../media/image89.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67.png"/><Relationship Id="rId44" Type="http://schemas.openxmlformats.org/officeDocument/2006/relationships/image" Target="../media/image80.png"/><Relationship Id="rId52" Type="http://schemas.openxmlformats.org/officeDocument/2006/relationships/image" Target="../media/image8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66.png"/><Relationship Id="rId35" Type="http://schemas.openxmlformats.org/officeDocument/2006/relationships/image" Target="../media/image71.png"/><Relationship Id="rId43" Type="http://schemas.openxmlformats.org/officeDocument/2006/relationships/image" Target="../media/image79.png"/><Relationship Id="rId48" Type="http://schemas.openxmlformats.org/officeDocument/2006/relationships/image" Target="../media/image84.png"/><Relationship Id="rId8" Type="http://schemas.openxmlformats.org/officeDocument/2006/relationships/image" Target="../media/image8.png"/><Relationship Id="rId51" Type="http://schemas.openxmlformats.org/officeDocument/2006/relationships/image" Target="../media/image87.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69.png"/><Relationship Id="rId38" Type="http://schemas.openxmlformats.org/officeDocument/2006/relationships/image" Target="../media/image74.png"/><Relationship Id="rId46" Type="http://schemas.openxmlformats.org/officeDocument/2006/relationships/image" Target="../media/image82.png"/><Relationship Id="rId20" Type="http://schemas.openxmlformats.org/officeDocument/2006/relationships/image" Target="../media/image25.png"/><Relationship Id="rId41" Type="http://schemas.openxmlformats.org/officeDocument/2006/relationships/image" Target="../media/image77.png"/><Relationship Id="rId54" Type="http://schemas.openxmlformats.org/officeDocument/2006/relationships/image" Target="../media/image9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64.png"/><Relationship Id="rId36" Type="http://schemas.openxmlformats.org/officeDocument/2006/relationships/image" Target="../media/image72.png"/><Relationship Id="rId49" Type="http://schemas.openxmlformats.org/officeDocument/2006/relationships/image" Target="../media/image85.png"/></Relationships>
</file>

<file path=xl/drawings/_rels/drawing9.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xdr:from>
      <xdr:col>11</xdr:col>
      <xdr:colOff>53340</xdr:colOff>
      <xdr:row>1</xdr:row>
      <xdr:rowOff>68580</xdr:rowOff>
    </xdr:from>
    <xdr:to>
      <xdr:col>17</xdr:col>
      <xdr:colOff>152400</xdr:colOff>
      <xdr:row>16</xdr:row>
      <xdr:rowOff>41910</xdr:rowOff>
    </xdr:to>
    <xdr:graphicFrame macro="">
      <xdr:nvGraphicFramePr>
        <xdr:cNvPr id="4" name="Gráfico 3">
          <a:extLst>
            <a:ext uri="{FF2B5EF4-FFF2-40B4-BE49-F238E27FC236}">
              <a16:creationId xmlns:a16="http://schemas.microsoft.com/office/drawing/2014/main" id="{6BA03727-856F-8135-B96A-21E7DF2CB0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335280</xdr:colOff>
      <xdr:row>1</xdr:row>
      <xdr:rowOff>45720</xdr:rowOff>
    </xdr:from>
    <xdr:to>
      <xdr:col>23</xdr:col>
      <xdr:colOff>434340</xdr:colOff>
      <xdr:row>16</xdr:row>
      <xdr:rowOff>19050</xdr:rowOff>
    </xdr:to>
    <xdr:graphicFrame macro="">
      <xdr:nvGraphicFramePr>
        <xdr:cNvPr id="5" name="Gráfico 4">
          <a:extLst>
            <a:ext uri="{FF2B5EF4-FFF2-40B4-BE49-F238E27FC236}">
              <a16:creationId xmlns:a16="http://schemas.microsoft.com/office/drawing/2014/main" id="{8AD515A3-708F-44FA-A0F4-9F2E35AB30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23</xdr:col>
      <xdr:colOff>548640</xdr:colOff>
      <xdr:row>1</xdr:row>
      <xdr:rowOff>45720</xdr:rowOff>
    </xdr:from>
    <xdr:to>
      <xdr:col>29</xdr:col>
      <xdr:colOff>647700</xdr:colOff>
      <xdr:row>16</xdr:row>
      <xdr:rowOff>19050</xdr:rowOff>
    </xdr:to>
    <xdr:graphicFrame macro="">
      <xdr:nvGraphicFramePr>
        <xdr:cNvPr id="6" name="Gráfico 5">
          <a:extLst>
            <a:ext uri="{FF2B5EF4-FFF2-40B4-BE49-F238E27FC236}">
              <a16:creationId xmlns:a16="http://schemas.microsoft.com/office/drawing/2014/main" id="{E58A44B2-B6A3-4818-AB14-24CF895D69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53340</xdr:colOff>
      <xdr:row>16</xdr:row>
      <xdr:rowOff>110490</xdr:rowOff>
    </xdr:from>
    <xdr:to>
      <xdr:col>16</xdr:col>
      <xdr:colOff>662940</xdr:colOff>
      <xdr:row>31</xdr:row>
      <xdr:rowOff>110490</xdr:rowOff>
    </xdr:to>
    <xdr:graphicFrame macro="">
      <xdr:nvGraphicFramePr>
        <xdr:cNvPr id="8" name="Gráfico 7">
          <a:extLst>
            <a:ext uri="{FF2B5EF4-FFF2-40B4-BE49-F238E27FC236}">
              <a16:creationId xmlns:a16="http://schemas.microsoft.com/office/drawing/2014/main" id="{3CC77F9B-5AF1-286F-F791-8815700EC4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0</xdr:colOff>
      <xdr:row>17</xdr:row>
      <xdr:rowOff>38100</xdr:rowOff>
    </xdr:from>
    <xdr:to>
      <xdr:col>22</xdr:col>
      <xdr:colOff>609600</xdr:colOff>
      <xdr:row>32</xdr:row>
      <xdr:rowOff>38100</xdr:rowOff>
    </xdr:to>
    <xdr:graphicFrame macro="">
      <xdr:nvGraphicFramePr>
        <xdr:cNvPr id="9" name="Gráfico 8">
          <a:extLst>
            <a:ext uri="{FF2B5EF4-FFF2-40B4-BE49-F238E27FC236}">
              <a16:creationId xmlns:a16="http://schemas.microsoft.com/office/drawing/2014/main" id="{73584988-D968-4B14-8B92-508D55F6F6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23</xdr:col>
      <xdr:colOff>0</xdr:colOff>
      <xdr:row>17</xdr:row>
      <xdr:rowOff>0</xdr:rowOff>
    </xdr:from>
    <xdr:to>
      <xdr:col>28</xdr:col>
      <xdr:colOff>609600</xdr:colOff>
      <xdr:row>32</xdr:row>
      <xdr:rowOff>0</xdr:rowOff>
    </xdr:to>
    <xdr:graphicFrame macro="">
      <xdr:nvGraphicFramePr>
        <xdr:cNvPr id="10" name="Gráfico 9">
          <a:extLst>
            <a:ext uri="{FF2B5EF4-FFF2-40B4-BE49-F238E27FC236}">
              <a16:creationId xmlns:a16="http://schemas.microsoft.com/office/drawing/2014/main" id="{4B639262-D74C-4AE5-993D-18CE453B9B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571500</xdr:colOff>
      <xdr:row>33</xdr:row>
      <xdr:rowOff>144780</xdr:rowOff>
    </xdr:from>
    <xdr:to>
      <xdr:col>16</xdr:col>
      <xdr:colOff>670560</xdr:colOff>
      <xdr:row>48</xdr:row>
      <xdr:rowOff>118110</xdr:rowOff>
    </xdr:to>
    <xdr:graphicFrame macro="">
      <xdr:nvGraphicFramePr>
        <xdr:cNvPr id="11" name="Gráfico 10">
          <a:extLst>
            <a:ext uri="{FF2B5EF4-FFF2-40B4-BE49-F238E27FC236}">
              <a16:creationId xmlns:a16="http://schemas.microsoft.com/office/drawing/2014/main" id="{0327A5B0-A8E7-49E4-93E6-AB0E460105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769620</xdr:colOff>
      <xdr:row>33</xdr:row>
      <xdr:rowOff>152400</xdr:rowOff>
    </xdr:from>
    <xdr:to>
      <xdr:col>23</xdr:col>
      <xdr:colOff>76200</xdr:colOff>
      <xdr:row>48</xdr:row>
      <xdr:rowOff>125730</xdr:rowOff>
    </xdr:to>
    <xdr:graphicFrame macro="">
      <xdr:nvGraphicFramePr>
        <xdr:cNvPr id="12" name="Gráfico 11">
          <a:extLst>
            <a:ext uri="{FF2B5EF4-FFF2-40B4-BE49-F238E27FC236}">
              <a16:creationId xmlns:a16="http://schemas.microsoft.com/office/drawing/2014/main" id="{0120974C-D970-4884-90B4-7222894D6B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228600</xdr:colOff>
      <xdr:row>33</xdr:row>
      <xdr:rowOff>167640</xdr:rowOff>
    </xdr:from>
    <xdr:to>
      <xdr:col>29</xdr:col>
      <xdr:colOff>327660</xdr:colOff>
      <xdr:row>48</xdr:row>
      <xdr:rowOff>140970</xdr:rowOff>
    </xdr:to>
    <xdr:graphicFrame macro="">
      <xdr:nvGraphicFramePr>
        <xdr:cNvPr id="13" name="Gráfico 12">
          <a:extLst>
            <a:ext uri="{FF2B5EF4-FFF2-40B4-BE49-F238E27FC236}">
              <a16:creationId xmlns:a16="http://schemas.microsoft.com/office/drawing/2014/main" id="{2207807B-A915-49FD-B445-4E79030EC4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50</xdr:row>
      <xdr:rowOff>228600</xdr:rowOff>
    </xdr:from>
    <xdr:to>
      <xdr:col>17</xdr:col>
      <xdr:colOff>598170</xdr:colOff>
      <xdr:row>80</xdr:row>
      <xdr:rowOff>7620</xdr:rowOff>
    </xdr:to>
    <xdr:pic>
      <xdr:nvPicPr>
        <xdr:cNvPr id="2" name="Imagen 1">
          <a:extLst>
            <a:ext uri="{FF2B5EF4-FFF2-40B4-BE49-F238E27FC236}">
              <a16:creationId xmlns:a16="http://schemas.microsoft.com/office/drawing/2014/main" id="{BBBF9E4C-A8F3-488D-9466-0DDC94699BC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8897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50</xdr:row>
      <xdr:rowOff>266700</xdr:rowOff>
    </xdr:from>
    <xdr:to>
      <xdr:col>49</xdr:col>
      <xdr:colOff>541020</xdr:colOff>
      <xdr:row>80</xdr:row>
      <xdr:rowOff>45720</xdr:rowOff>
    </xdr:to>
    <xdr:pic>
      <xdr:nvPicPr>
        <xdr:cNvPr id="3" name="Imagen 2">
          <a:extLst>
            <a:ext uri="{FF2B5EF4-FFF2-40B4-BE49-F238E27FC236}">
              <a16:creationId xmlns:a16="http://schemas.microsoft.com/office/drawing/2014/main" id="{CBCAB3E0-F59D-4351-A457-343D0EF5837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89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50</xdr:row>
      <xdr:rowOff>152400</xdr:rowOff>
    </xdr:from>
    <xdr:to>
      <xdr:col>81</xdr:col>
      <xdr:colOff>388620</xdr:colOff>
      <xdr:row>79</xdr:row>
      <xdr:rowOff>312420</xdr:rowOff>
    </xdr:to>
    <xdr:pic>
      <xdr:nvPicPr>
        <xdr:cNvPr id="4" name="Imagen 3">
          <a:extLst>
            <a:ext uri="{FF2B5EF4-FFF2-40B4-BE49-F238E27FC236}">
              <a16:creationId xmlns:a16="http://schemas.microsoft.com/office/drawing/2014/main" id="{18E11B55-44CC-40D0-8830-8BB726D54A2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882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117</xdr:row>
      <xdr:rowOff>266700</xdr:rowOff>
    </xdr:from>
    <xdr:to>
      <xdr:col>17</xdr:col>
      <xdr:colOff>365760</xdr:colOff>
      <xdr:row>147</xdr:row>
      <xdr:rowOff>45720</xdr:rowOff>
    </xdr:to>
    <xdr:pic>
      <xdr:nvPicPr>
        <xdr:cNvPr id="5" name="Imagen 4">
          <a:extLst>
            <a:ext uri="{FF2B5EF4-FFF2-40B4-BE49-F238E27FC236}">
              <a16:creationId xmlns:a16="http://schemas.microsoft.com/office/drawing/2014/main" id="{FF02C32A-64B4-422A-9DC5-349EA53CEE7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4462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117</xdr:row>
      <xdr:rowOff>304800</xdr:rowOff>
    </xdr:from>
    <xdr:to>
      <xdr:col>49</xdr:col>
      <xdr:colOff>388620</xdr:colOff>
      <xdr:row>147</xdr:row>
      <xdr:rowOff>83820</xdr:rowOff>
    </xdr:to>
    <xdr:pic>
      <xdr:nvPicPr>
        <xdr:cNvPr id="6" name="Imagen 5">
          <a:extLst>
            <a:ext uri="{FF2B5EF4-FFF2-40B4-BE49-F238E27FC236}">
              <a16:creationId xmlns:a16="http://schemas.microsoft.com/office/drawing/2014/main" id="{E56D6FA1-16E7-46CE-B36A-B0AAB131859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450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117</xdr:row>
      <xdr:rowOff>228600</xdr:rowOff>
    </xdr:from>
    <xdr:to>
      <xdr:col>81</xdr:col>
      <xdr:colOff>236220</xdr:colOff>
      <xdr:row>147</xdr:row>
      <xdr:rowOff>7620</xdr:rowOff>
    </xdr:to>
    <xdr:pic>
      <xdr:nvPicPr>
        <xdr:cNvPr id="7" name="Imagen 6">
          <a:extLst>
            <a:ext uri="{FF2B5EF4-FFF2-40B4-BE49-F238E27FC236}">
              <a16:creationId xmlns:a16="http://schemas.microsoft.com/office/drawing/2014/main" id="{BCB6DD5C-9F1D-46BA-AD4B-5EF694D9C8E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44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183</xdr:row>
      <xdr:rowOff>304800</xdr:rowOff>
    </xdr:from>
    <xdr:to>
      <xdr:col>17</xdr:col>
      <xdr:colOff>403860</xdr:colOff>
      <xdr:row>213</xdr:row>
      <xdr:rowOff>83820</xdr:rowOff>
    </xdr:to>
    <xdr:pic>
      <xdr:nvPicPr>
        <xdr:cNvPr id="8" name="Imagen 7">
          <a:extLst>
            <a:ext uri="{FF2B5EF4-FFF2-40B4-BE49-F238E27FC236}">
              <a16:creationId xmlns:a16="http://schemas.microsoft.com/office/drawing/2014/main" id="{F7EE2D8C-5AA7-40FA-BFFD-2404EAD299E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69646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183</xdr:row>
      <xdr:rowOff>190500</xdr:rowOff>
    </xdr:from>
    <xdr:to>
      <xdr:col>49</xdr:col>
      <xdr:colOff>388620</xdr:colOff>
      <xdr:row>212</xdr:row>
      <xdr:rowOff>350520</xdr:rowOff>
    </xdr:to>
    <xdr:pic>
      <xdr:nvPicPr>
        <xdr:cNvPr id="9" name="Imagen 8">
          <a:extLst>
            <a:ext uri="{FF2B5EF4-FFF2-40B4-BE49-F238E27FC236}">
              <a16:creationId xmlns:a16="http://schemas.microsoft.com/office/drawing/2014/main" id="{9695241B-ADAC-470C-A3F6-0BD898CA247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6953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183</xdr:row>
      <xdr:rowOff>0</xdr:rowOff>
    </xdr:from>
    <xdr:to>
      <xdr:col>81</xdr:col>
      <xdr:colOff>274320</xdr:colOff>
      <xdr:row>212</xdr:row>
      <xdr:rowOff>160020</xdr:rowOff>
    </xdr:to>
    <xdr:pic>
      <xdr:nvPicPr>
        <xdr:cNvPr id="10" name="Imagen 9">
          <a:extLst>
            <a:ext uri="{FF2B5EF4-FFF2-40B4-BE49-F238E27FC236}">
              <a16:creationId xmlns:a16="http://schemas.microsoft.com/office/drawing/2014/main" id="{BC9DABD8-0F49-42A2-85B7-EA25F084153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6934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250</xdr:row>
      <xdr:rowOff>304800</xdr:rowOff>
    </xdr:from>
    <xdr:to>
      <xdr:col>17</xdr:col>
      <xdr:colOff>426720</xdr:colOff>
      <xdr:row>280</xdr:row>
      <xdr:rowOff>83820</xdr:rowOff>
    </xdr:to>
    <xdr:pic>
      <xdr:nvPicPr>
        <xdr:cNvPr id="11" name="Imagen 10">
          <a:extLst>
            <a:ext uri="{FF2B5EF4-FFF2-40B4-BE49-F238E27FC236}">
              <a16:creationId xmlns:a16="http://schemas.microsoft.com/office/drawing/2014/main" id="{6596806D-7AE0-47B1-9643-A6CEA004F32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173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250</xdr:row>
      <xdr:rowOff>266700</xdr:rowOff>
    </xdr:from>
    <xdr:to>
      <xdr:col>49</xdr:col>
      <xdr:colOff>388620</xdr:colOff>
      <xdr:row>280</xdr:row>
      <xdr:rowOff>45720</xdr:rowOff>
    </xdr:to>
    <xdr:pic>
      <xdr:nvPicPr>
        <xdr:cNvPr id="12" name="Imagen 11">
          <a:extLst>
            <a:ext uri="{FF2B5EF4-FFF2-40B4-BE49-F238E27FC236}">
              <a16:creationId xmlns:a16="http://schemas.microsoft.com/office/drawing/2014/main" id="{45B6148A-BF37-4DAC-A56F-77A45114D06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1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250</xdr:row>
      <xdr:rowOff>228600</xdr:rowOff>
    </xdr:from>
    <xdr:to>
      <xdr:col>81</xdr:col>
      <xdr:colOff>45720</xdr:colOff>
      <xdr:row>280</xdr:row>
      <xdr:rowOff>7620</xdr:rowOff>
    </xdr:to>
    <xdr:pic>
      <xdr:nvPicPr>
        <xdr:cNvPr id="13" name="Imagen 12">
          <a:extLst>
            <a:ext uri="{FF2B5EF4-FFF2-40B4-BE49-F238E27FC236}">
              <a16:creationId xmlns:a16="http://schemas.microsoft.com/office/drawing/2014/main" id="{1213CEC0-93CC-42DE-BB57-F989DBCB4A0C}"/>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09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316</xdr:row>
      <xdr:rowOff>38100</xdr:rowOff>
    </xdr:from>
    <xdr:to>
      <xdr:col>18</xdr:col>
      <xdr:colOff>274320</xdr:colOff>
      <xdr:row>345</xdr:row>
      <xdr:rowOff>198120</xdr:rowOff>
    </xdr:to>
    <xdr:pic>
      <xdr:nvPicPr>
        <xdr:cNvPr id="14" name="Imagen 13">
          <a:extLst>
            <a:ext uri="{FF2B5EF4-FFF2-40B4-BE49-F238E27FC236}">
              <a16:creationId xmlns:a16="http://schemas.microsoft.com/office/drawing/2014/main" id="{E28E42C5-A821-4022-9863-56AE96AC240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053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315</xdr:row>
      <xdr:rowOff>342900</xdr:rowOff>
    </xdr:from>
    <xdr:to>
      <xdr:col>49</xdr:col>
      <xdr:colOff>541020</xdr:colOff>
      <xdr:row>345</xdr:row>
      <xdr:rowOff>121920</xdr:rowOff>
    </xdr:to>
    <xdr:pic>
      <xdr:nvPicPr>
        <xdr:cNvPr id="15" name="Imagen 14">
          <a:extLst>
            <a:ext uri="{FF2B5EF4-FFF2-40B4-BE49-F238E27FC236}">
              <a16:creationId xmlns:a16="http://schemas.microsoft.com/office/drawing/2014/main" id="{6EBB3684-5058-4B17-B61D-C588654C290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1997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315</xdr:row>
      <xdr:rowOff>228600</xdr:rowOff>
    </xdr:from>
    <xdr:to>
      <xdr:col>81</xdr:col>
      <xdr:colOff>236220</xdr:colOff>
      <xdr:row>345</xdr:row>
      <xdr:rowOff>7620</xdr:rowOff>
    </xdr:to>
    <xdr:pic>
      <xdr:nvPicPr>
        <xdr:cNvPr id="16" name="Imagen 15">
          <a:extLst>
            <a:ext uri="{FF2B5EF4-FFF2-40B4-BE49-F238E27FC236}">
              <a16:creationId xmlns:a16="http://schemas.microsoft.com/office/drawing/2014/main" id="{4CA27848-1BAB-405A-853B-B29FEE7950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1986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51</xdr:row>
      <xdr:rowOff>101600</xdr:rowOff>
    </xdr:from>
    <xdr:to>
      <xdr:col>147</xdr:col>
      <xdr:colOff>541020</xdr:colOff>
      <xdr:row>80</xdr:row>
      <xdr:rowOff>261620</xdr:rowOff>
    </xdr:to>
    <xdr:pic>
      <xdr:nvPicPr>
        <xdr:cNvPr id="17" name="Imagen 16">
          <a:extLst>
            <a:ext uri="{FF2B5EF4-FFF2-40B4-BE49-F238E27FC236}">
              <a16:creationId xmlns:a16="http://schemas.microsoft.com/office/drawing/2014/main" id="{3DB1DCD1-96DB-418F-9A7A-7D3CC94DD3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15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50</xdr:row>
      <xdr:rowOff>342900</xdr:rowOff>
    </xdr:from>
    <xdr:to>
      <xdr:col>179</xdr:col>
      <xdr:colOff>490220</xdr:colOff>
      <xdr:row>80</xdr:row>
      <xdr:rowOff>121920</xdr:rowOff>
    </xdr:to>
    <xdr:pic>
      <xdr:nvPicPr>
        <xdr:cNvPr id="18" name="Imagen 17">
          <a:extLst>
            <a:ext uri="{FF2B5EF4-FFF2-40B4-BE49-F238E27FC236}">
              <a16:creationId xmlns:a16="http://schemas.microsoft.com/office/drawing/2014/main" id="{E04207B8-AEE4-4DC7-B6DB-8E69A8C381F8}"/>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011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50</xdr:row>
      <xdr:rowOff>304800</xdr:rowOff>
    </xdr:from>
    <xdr:to>
      <xdr:col>212</xdr:col>
      <xdr:colOff>109220</xdr:colOff>
      <xdr:row>80</xdr:row>
      <xdr:rowOff>83820</xdr:rowOff>
    </xdr:to>
    <xdr:pic>
      <xdr:nvPicPr>
        <xdr:cNvPr id="19" name="Imagen 18">
          <a:extLst>
            <a:ext uri="{FF2B5EF4-FFF2-40B4-BE49-F238E27FC236}">
              <a16:creationId xmlns:a16="http://schemas.microsoft.com/office/drawing/2014/main" id="{26725604-A844-4917-A469-7F70D749ECA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897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122</xdr:row>
      <xdr:rowOff>152400</xdr:rowOff>
    </xdr:from>
    <xdr:to>
      <xdr:col>148</xdr:col>
      <xdr:colOff>160020</xdr:colOff>
      <xdr:row>151</xdr:row>
      <xdr:rowOff>312420</xdr:rowOff>
    </xdr:to>
    <xdr:pic>
      <xdr:nvPicPr>
        <xdr:cNvPr id="20" name="Imagen 19">
          <a:extLst>
            <a:ext uri="{FF2B5EF4-FFF2-40B4-BE49-F238E27FC236}">
              <a16:creationId xmlns:a16="http://schemas.microsoft.com/office/drawing/2014/main" id="{C8E52C54-E33F-4238-8AE7-26D4E1DE303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122</xdr:row>
      <xdr:rowOff>152400</xdr:rowOff>
    </xdr:from>
    <xdr:to>
      <xdr:col>179</xdr:col>
      <xdr:colOff>591820</xdr:colOff>
      <xdr:row>151</xdr:row>
      <xdr:rowOff>312420</xdr:rowOff>
    </xdr:to>
    <xdr:pic>
      <xdr:nvPicPr>
        <xdr:cNvPr id="21" name="Imagen 20">
          <a:extLst>
            <a:ext uri="{FF2B5EF4-FFF2-40B4-BE49-F238E27FC236}">
              <a16:creationId xmlns:a16="http://schemas.microsoft.com/office/drawing/2014/main" id="{8B3F9B8B-D0DE-4870-84CB-3EFC7D876DF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122</xdr:row>
      <xdr:rowOff>152400</xdr:rowOff>
    </xdr:from>
    <xdr:to>
      <xdr:col>212</xdr:col>
      <xdr:colOff>96520</xdr:colOff>
      <xdr:row>151</xdr:row>
      <xdr:rowOff>312420</xdr:rowOff>
    </xdr:to>
    <xdr:pic>
      <xdr:nvPicPr>
        <xdr:cNvPr id="22" name="Imagen 21">
          <a:extLst>
            <a:ext uri="{FF2B5EF4-FFF2-40B4-BE49-F238E27FC236}">
              <a16:creationId xmlns:a16="http://schemas.microsoft.com/office/drawing/2014/main" id="{4D45F156-5A0A-42DA-A5DC-CF0D8D4E4E5B}"/>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191</xdr:row>
      <xdr:rowOff>190500</xdr:rowOff>
    </xdr:from>
    <xdr:to>
      <xdr:col>147</xdr:col>
      <xdr:colOff>464820</xdr:colOff>
      <xdr:row>220</xdr:row>
      <xdr:rowOff>350520</xdr:rowOff>
    </xdr:to>
    <xdr:pic>
      <xdr:nvPicPr>
        <xdr:cNvPr id="23" name="Imagen 22">
          <a:extLst>
            <a:ext uri="{FF2B5EF4-FFF2-40B4-BE49-F238E27FC236}">
              <a16:creationId xmlns:a16="http://schemas.microsoft.com/office/drawing/2014/main" id="{CAD63FEE-D038-4B28-AD44-EE759C5ED5E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258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191</xdr:row>
      <xdr:rowOff>38100</xdr:rowOff>
    </xdr:from>
    <xdr:to>
      <xdr:col>180</xdr:col>
      <xdr:colOff>464820</xdr:colOff>
      <xdr:row>220</xdr:row>
      <xdr:rowOff>198120</xdr:rowOff>
    </xdr:to>
    <xdr:pic>
      <xdr:nvPicPr>
        <xdr:cNvPr id="24" name="Imagen 23">
          <a:extLst>
            <a:ext uri="{FF2B5EF4-FFF2-40B4-BE49-F238E27FC236}">
              <a16:creationId xmlns:a16="http://schemas.microsoft.com/office/drawing/2014/main" id="{D44A691F-7738-4C14-B683-1164B6AA01E4}"/>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242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190</xdr:row>
      <xdr:rowOff>228600</xdr:rowOff>
    </xdr:from>
    <xdr:to>
      <xdr:col>213</xdr:col>
      <xdr:colOff>541020</xdr:colOff>
      <xdr:row>220</xdr:row>
      <xdr:rowOff>7620</xdr:rowOff>
    </xdr:to>
    <xdr:pic>
      <xdr:nvPicPr>
        <xdr:cNvPr id="25" name="Imagen 24">
          <a:extLst>
            <a:ext uri="{FF2B5EF4-FFF2-40B4-BE49-F238E27FC236}">
              <a16:creationId xmlns:a16="http://schemas.microsoft.com/office/drawing/2014/main" id="{7B1EEAE6-FDA1-47C3-8390-8967C36DBC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23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262</xdr:row>
      <xdr:rowOff>114300</xdr:rowOff>
    </xdr:from>
    <xdr:to>
      <xdr:col>148</xdr:col>
      <xdr:colOff>388620</xdr:colOff>
      <xdr:row>291</xdr:row>
      <xdr:rowOff>274320</xdr:rowOff>
    </xdr:to>
    <xdr:pic>
      <xdr:nvPicPr>
        <xdr:cNvPr id="26" name="Imagen 25">
          <a:extLst>
            <a:ext uri="{FF2B5EF4-FFF2-40B4-BE49-F238E27FC236}">
              <a16:creationId xmlns:a16="http://schemas.microsoft.com/office/drawing/2014/main" id="{9CF19118-5F00-4658-A6EA-770695BD1B5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955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261</xdr:row>
      <xdr:rowOff>342900</xdr:rowOff>
    </xdr:from>
    <xdr:to>
      <xdr:col>181</xdr:col>
      <xdr:colOff>350520</xdr:colOff>
      <xdr:row>291</xdr:row>
      <xdr:rowOff>121920</xdr:rowOff>
    </xdr:to>
    <xdr:pic>
      <xdr:nvPicPr>
        <xdr:cNvPr id="27" name="Imagen 26">
          <a:extLst>
            <a:ext uri="{FF2B5EF4-FFF2-40B4-BE49-F238E27FC236}">
              <a16:creationId xmlns:a16="http://schemas.microsoft.com/office/drawing/2014/main" id="{DDFB500E-3AAF-46F6-B0EA-74EBFBA041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940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261</xdr:row>
      <xdr:rowOff>228600</xdr:rowOff>
    </xdr:from>
    <xdr:to>
      <xdr:col>214</xdr:col>
      <xdr:colOff>312420</xdr:colOff>
      <xdr:row>291</xdr:row>
      <xdr:rowOff>7620</xdr:rowOff>
    </xdr:to>
    <xdr:pic>
      <xdr:nvPicPr>
        <xdr:cNvPr id="28" name="Imagen 27">
          <a:extLst>
            <a:ext uri="{FF2B5EF4-FFF2-40B4-BE49-F238E27FC236}">
              <a16:creationId xmlns:a16="http://schemas.microsoft.com/office/drawing/2014/main" id="{7198CBFF-6FA8-47EE-BF6A-3E7A7E1E2E0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92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55</xdr:row>
      <xdr:rowOff>304800</xdr:rowOff>
    </xdr:from>
    <xdr:to>
      <xdr:col>17</xdr:col>
      <xdr:colOff>598170</xdr:colOff>
      <xdr:row>85</xdr:row>
      <xdr:rowOff>83820</xdr:rowOff>
    </xdr:to>
    <xdr:pic>
      <xdr:nvPicPr>
        <xdr:cNvPr id="2" name="Imagen 1">
          <a:extLst>
            <a:ext uri="{FF2B5EF4-FFF2-40B4-BE49-F238E27FC236}">
              <a16:creationId xmlns:a16="http://schemas.microsoft.com/office/drawing/2014/main" id="{87B1B626-5641-42FD-9EEB-E36D89241DC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8788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55</xdr:row>
      <xdr:rowOff>342900</xdr:rowOff>
    </xdr:from>
    <xdr:to>
      <xdr:col>49</xdr:col>
      <xdr:colOff>541020</xdr:colOff>
      <xdr:row>85</xdr:row>
      <xdr:rowOff>121920</xdr:rowOff>
    </xdr:to>
    <xdr:pic>
      <xdr:nvPicPr>
        <xdr:cNvPr id="3" name="Imagen 2">
          <a:extLst>
            <a:ext uri="{FF2B5EF4-FFF2-40B4-BE49-F238E27FC236}">
              <a16:creationId xmlns:a16="http://schemas.microsoft.com/office/drawing/2014/main" id="{BC0A1522-DECA-4D5A-BCFB-7D5E2B97CD4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091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55</xdr:row>
      <xdr:rowOff>228600</xdr:rowOff>
    </xdr:from>
    <xdr:to>
      <xdr:col>81</xdr:col>
      <xdr:colOff>388620</xdr:colOff>
      <xdr:row>85</xdr:row>
      <xdr:rowOff>7620</xdr:rowOff>
    </xdr:to>
    <xdr:pic>
      <xdr:nvPicPr>
        <xdr:cNvPr id="4" name="Imagen 3">
          <a:extLst>
            <a:ext uri="{FF2B5EF4-FFF2-40B4-BE49-F238E27FC236}">
              <a16:creationId xmlns:a16="http://schemas.microsoft.com/office/drawing/2014/main" id="{1B248C8E-5545-4BB9-93AD-110B1E9FE6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080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122</xdr:row>
      <xdr:rowOff>266700</xdr:rowOff>
    </xdr:from>
    <xdr:to>
      <xdr:col>17</xdr:col>
      <xdr:colOff>365760</xdr:colOff>
      <xdr:row>152</xdr:row>
      <xdr:rowOff>45720</xdr:rowOff>
    </xdr:to>
    <xdr:pic>
      <xdr:nvPicPr>
        <xdr:cNvPr id="5" name="Imagen 4">
          <a:extLst>
            <a:ext uri="{FF2B5EF4-FFF2-40B4-BE49-F238E27FC236}">
              <a16:creationId xmlns:a16="http://schemas.microsoft.com/office/drawing/2014/main" id="{37701E1E-E5D1-4536-B243-538760398A1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367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122</xdr:row>
      <xdr:rowOff>304800</xdr:rowOff>
    </xdr:from>
    <xdr:to>
      <xdr:col>49</xdr:col>
      <xdr:colOff>388620</xdr:colOff>
      <xdr:row>152</xdr:row>
      <xdr:rowOff>83820</xdr:rowOff>
    </xdr:to>
    <xdr:pic>
      <xdr:nvPicPr>
        <xdr:cNvPr id="6" name="Imagen 5">
          <a:extLst>
            <a:ext uri="{FF2B5EF4-FFF2-40B4-BE49-F238E27FC236}">
              <a16:creationId xmlns:a16="http://schemas.microsoft.com/office/drawing/2014/main" id="{FEA53E8D-40BE-49DC-A4E8-AC2BBB6C355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640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122</xdr:row>
      <xdr:rowOff>228600</xdr:rowOff>
    </xdr:from>
    <xdr:to>
      <xdr:col>81</xdr:col>
      <xdr:colOff>236220</xdr:colOff>
      <xdr:row>152</xdr:row>
      <xdr:rowOff>7620</xdr:rowOff>
    </xdr:to>
    <xdr:pic>
      <xdr:nvPicPr>
        <xdr:cNvPr id="7" name="Imagen 6">
          <a:extLst>
            <a:ext uri="{FF2B5EF4-FFF2-40B4-BE49-F238E27FC236}">
              <a16:creationId xmlns:a16="http://schemas.microsoft.com/office/drawing/2014/main" id="{03B8FE16-1A1C-4EE7-A328-800A1D3D40E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63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196</xdr:row>
      <xdr:rowOff>76200</xdr:rowOff>
    </xdr:from>
    <xdr:to>
      <xdr:col>17</xdr:col>
      <xdr:colOff>403860</xdr:colOff>
      <xdr:row>225</xdr:row>
      <xdr:rowOff>236220</xdr:rowOff>
    </xdr:to>
    <xdr:pic>
      <xdr:nvPicPr>
        <xdr:cNvPr id="8" name="Imagen 7">
          <a:extLst>
            <a:ext uri="{FF2B5EF4-FFF2-40B4-BE49-F238E27FC236}">
              <a16:creationId xmlns:a16="http://schemas.microsoft.com/office/drawing/2014/main" id="{A0BC749D-0C57-4B3D-86DA-B6AEA4C9BCB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4371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195</xdr:row>
      <xdr:rowOff>342900</xdr:rowOff>
    </xdr:from>
    <xdr:to>
      <xdr:col>49</xdr:col>
      <xdr:colOff>388620</xdr:colOff>
      <xdr:row>225</xdr:row>
      <xdr:rowOff>121920</xdr:rowOff>
    </xdr:to>
    <xdr:pic>
      <xdr:nvPicPr>
        <xdr:cNvPr id="9" name="Imagen 8">
          <a:extLst>
            <a:ext uri="{FF2B5EF4-FFF2-40B4-BE49-F238E27FC236}">
              <a16:creationId xmlns:a16="http://schemas.microsoft.com/office/drawing/2014/main" id="{1B7397EA-0718-42B5-AB1B-3F982A57965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425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195</xdr:row>
      <xdr:rowOff>152400</xdr:rowOff>
    </xdr:from>
    <xdr:to>
      <xdr:col>81</xdr:col>
      <xdr:colOff>274320</xdr:colOff>
      <xdr:row>224</xdr:row>
      <xdr:rowOff>312420</xdr:rowOff>
    </xdr:to>
    <xdr:pic>
      <xdr:nvPicPr>
        <xdr:cNvPr id="10" name="Imagen 9">
          <a:extLst>
            <a:ext uri="{FF2B5EF4-FFF2-40B4-BE49-F238E27FC236}">
              <a16:creationId xmlns:a16="http://schemas.microsoft.com/office/drawing/2014/main" id="{CDDB5277-8F57-4E92-8CF3-AC28CFCA519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406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266</xdr:row>
      <xdr:rowOff>152400</xdr:rowOff>
    </xdr:from>
    <xdr:to>
      <xdr:col>17</xdr:col>
      <xdr:colOff>426720</xdr:colOff>
      <xdr:row>295</xdr:row>
      <xdr:rowOff>312420</xdr:rowOff>
    </xdr:to>
    <xdr:pic>
      <xdr:nvPicPr>
        <xdr:cNvPr id="11" name="Imagen 10">
          <a:extLst>
            <a:ext uri="{FF2B5EF4-FFF2-40B4-BE49-F238E27FC236}">
              <a16:creationId xmlns:a16="http://schemas.microsoft.com/office/drawing/2014/main" id="{B26F1359-D930-462F-9526-5EBF42487C32}"/>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10111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266</xdr:row>
      <xdr:rowOff>114300</xdr:rowOff>
    </xdr:from>
    <xdr:to>
      <xdr:col>49</xdr:col>
      <xdr:colOff>388620</xdr:colOff>
      <xdr:row>295</xdr:row>
      <xdr:rowOff>274320</xdr:rowOff>
    </xdr:to>
    <xdr:pic>
      <xdr:nvPicPr>
        <xdr:cNvPr id="12" name="Imagen 11">
          <a:extLst>
            <a:ext uri="{FF2B5EF4-FFF2-40B4-BE49-F238E27FC236}">
              <a16:creationId xmlns:a16="http://schemas.microsoft.com/office/drawing/2014/main" id="{49782CE0-C4A5-41A5-8858-2320A113B08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10107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266</xdr:row>
      <xdr:rowOff>76200</xdr:rowOff>
    </xdr:from>
    <xdr:to>
      <xdr:col>81</xdr:col>
      <xdr:colOff>45720</xdr:colOff>
      <xdr:row>295</xdr:row>
      <xdr:rowOff>236220</xdr:rowOff>
    </xdr:to>
    <xdr:pic>
      <xdr:nvPicPr>
        <xdr:cNvPr id="13" name="Imagen 12">
          <a:extLst>
            <a:ext uri="{FF2B5EF4-FFF2-40B4-BE49-F238E27FC236}">
              <a16:creationId xmlns:a16="http://schemas.microsoft.com/office/drawing/2014/main" id="{A27B44F4-A714-4237-BADB-F6D5FD533AB6}"/>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10104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332</xdr:row>
      <xdr:rowOff>342900</xdr:rowOff>
    </xdr:from>
    <xdr:to>
      <xdr:col>18</xdr:col>
      <xdr:colOff>274320</xdr:colOff>
      <xdr:row>362</xdr:row>
      <xdr:rowOff>121920</xdr:rowOff>
    </xdr:to>
    <xdr:pic>
      <xdr:nvPicPr>
        <xdr:cNvPr id="14" name="Imagen 13">
          <a:extLst>
            <a:ext uri="{FF2B5EF4-FFF2-40B4-BE49-F238E27FC236}">
              <a16:creationId xmlns:a16="http://schemas.microsoft.com/office/drawing/2014/main" id="{5D9C1872-79C1-4A5B-9644-BC416D6C6B38}"/>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64539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332</xdr:row>
      <xdr:rowOff>266700</xdr:rowOff>
    </xdr:from>
    <xdr:to>
      <xdr:col>49</xdr:col>
      <xdr:colOff>541020</xdr:colOff>
      <xdr:row>362</xdr:row>
      <xdr:rowOff>45720</xdr:rowOff>
    </xdr:to>
    <xdr:pic>
      <xdr:nvPicPr>
        <xdr:cNvPr id="15" name="Imagen 14">
          <a:extLst>
            <a:ext uri="{FF2B5EF4-FFF2-40B4-BE49-F238E27FC236}">
              <a16:creationId xmlns:a16="http://schemas.microsoft.com/office/drawing/2014/main" id="{2A0F65F8-6060-470D-BC5C-A196F766A6E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637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332</xdr:row>
      <xdr:rowOff>152400</xdr:rowOff>
    </xdr:from>
    <xdr:to>
      <xdr:col>81</xdr:col>
      <xdr:colOff>236220</xdr:colOff>
      <xdr:row>361</xdr:row>
      <xdr:rowOff>312420</xdr:rowOff>
    </xdr:to>
    <xdr:pic>
      <xdr:nvPicPr>
        <xdr:cNvPr id="16" name="Imagen 15">
          <a:extLst>
            <a:ext uri="{FF2B5EF4-FFF2-40B4-BE49-F238E27FC236}">
              <a16:creationId xmlns:a16="http://schemas.microsoft.com/office/drawing/2014/main" id="{CC6E76CD-EBD4-4B50-99DF-2138E082CC79}"/>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626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55</xdr:row>
      <xdr:rowOff>254000</xdr:rowOff>
    </xdr:from>
    <xdr:to>
      <xdr:col>147</xdr:col>
      <xdr:colOff>541020</xdr:colOff>
      <xdr:row>85</xdr:row>
      <xdr:rowOff>33020</xdr:rowOff>
    </xdr:to>
    <xdr:pic>
      <xdr:nvPicPr>
        <xdr:cNvPr id="17" name="Imagen 16">
          <a:extLst>
            <a:ext uri="{FF2B5EF4-FFF2-40B4-BE49-F238E27FC236}">
              <a16:creationId xmlns:a16="http://schemas.microsoft.com/office/drawing/2014/main" id="{42ABE116-0264-4BC0-9D74-91D3B078AE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082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55</xdr:row>
      <xdr:rowOff>114300</xdr:rowOff>
    </xdr:from>
    <xdr:to>
      <xdr:col>179</xdr:col>
      <xdr:colOff>490220</xdr:colOff>
      <xdr:row>84</xdr:row>
      <xdr:rowOff>274320</xdr:rowOff>
    </xdr:to>
    <xdr:pic>
      <xdr:nvPicPr>
        <xdr:cNvPr id="18" name="Imagen 17">
          <a:extLst>
            <a:ext uri="{FF2B5EF4-FFF2-40B4-BE49-F238E27FC236}">
              <a16:creationId xmlns:a16="http://schemas.microsoft.com/office/drawing/2014/main" id="{62EBE8D3-BA35-4860-95AE-C840830000E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0688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55</xdr:row>
      <xdr:rowOff>76200</xdr:rowOff>
    </xdr:from>
    <xdr:to>
      <xdr:col>212</xdr:col>
      <xdr:colOff>109220</xdr:colOff>
      <xdr:row>84</xdr:row>
      <xdr:rowOff>236220</xdr:rowOff>
    </xdr:to>
    <xdr:pic>
      <xdr:nvPicPr>
        <xdr:cNvPr id="19" name="Imagen 18">
          <a:extLst>
            <a:ext uri="{FF2B5EF4-FFF2-40B4-BE49-F238E27FC236}">
              <a16:creationId xmlns:a16="http://schemas.microsoft.com/office/drawing/2014/main" id="{A6A8FD24-BB0A-4E29-9440-F166E38AA4D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065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131</xdr:row>
      <xdr:rowOff>0</xdr:rowOff>
    </xdr:from>
    <xdr:to>
      <xdr:col>148</xdr:col>
      <xdr:colOff>160020</xdr:colOff>
      <xdr:row>160</xdr:row>
      <xdr:rowOff>160020</xdr:rowOff>
    </xdr:to>
    <xdr:pic>
      <xdr:nvPicPr>
        <xdr:cNvPr id="20" name="Imagen 19">
          <a:extLst>
            <a:ext uri="{FF2B5EF4-FFF2-40B4-BE49-F238E27FC236}">
              <a16:creationId xmlns:a16="http://schemas.microsoft.com/office/drawing/2014/main" id="{39A4A0A6-7F8D-4E9E-847C-760F8C4C9EF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131</xdr:row>
      <xdr:rowOff>0</xdr:rowOff>
    </xdr:from>
    <xdr:to>
      <xdr:col>179</xdr:col>
      <xdr:colOff>591820</xdr:colOff>
      <xdr:row>160</xdr:row>
      <xdr:rowOff>160020</xdr:rowOff>
    </xdr:to>
    <xdr:pic>
      <xdr:nvPicPr>
        <xdr:cNvPr id="21" name="Imagen 20">
          <a:extLst>
            <a:ext uri="{FF2B5EF4-FFF2-40B4-BE49-F238E27FC236}">
              <a16:creationId xmlns:a16="http://schemas.microsoft.com/office/drawing/2014/main" id="{97CC4D69-4063-475F-9E6B-224CE2D4A83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131</xdr:row>
      <xdr:rowOff>0</xdr:rowOff>
    </xdr:from>
    <xdr:to>
      <xdr:col>212</xdr:col>
      <xdr:colOff>96520</xdr:colOff>
      <xdr:row>160</xdr:row>
      <xdr:rowOff>160020</xdr:rowOff>
    </xdr:to>
    <xdr:pic>
      <xdr:nvPicPr>
        <xdr:cNvPr id="22" name="Imagen 21">
          <a:extLst>
            <a:ext uri="{FF2B5EF4-FFF2-40B4-BE49-F238E27FC236}">
              <a16:creationId xmlns:a16="http://schemas.microsoft.com/office/drawing/2014/main" id="{A7D8A648-4B7E-4838-9224-8D2FB210B19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201</xdr:row>
      <xdr:rowOff>38100</xdr:rowOff>
    </xdr:from>
    <xdr:to>
      <xdr:col>147</xdr:col>
      <xdr:colOff>464820</xdr:colOff>
      <xdr:row>230</xdr:row>
      <xdr:rowOff>198120</xdr:rowOff>
    </xdr:to>
    <xdr:pic>
      <xdr:nvPicPr>
        <xdr:cNvPr id="23" name="Imagen 22">
          <a:extLst>
            <a:ext uri="{FF2B5EF4-FFF2-40B4-BE49-F238E27FC236}">
              <a16:creationId xmlns:a16="http://schemas.microsoft.com/office/drawing/2014/main" id="{0997F18C-3E86-4F2C-B9BE-69FB4C7CBD5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623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200</xdr:row>
      <xdr:rowOff>266700</xdr:rowOff>
    </xdr:from>
    <xdr:to>
      <xdr:col>180</xdr:col>
      <xdr:colOff>464820</xdr:colOff>
      <xdr:row>230</xdr:row>
      <xdr:rowOff>45720</xdr:rowOff>
    </xdr:to>
    <xdr:pic>
      <xdr:nvPicPr>
        <xdr:cNvPr id="24" name="Imagen 23">
          <a:extLst>
            <a:ext uri="{FF2B5EF4-FFF2-40B4-BE49-F238E27FC236}">
              <a16:creationId xmlns:a16="http://schemas.microsoft.com/office/drawing/2014/main" id="{46C1E9B7-26AC-401C-9F27-12CDB989605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608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200</xdr:row>
      <xdr:rowOff>76200</xdr:rowOff>
    </xdr:from>
    <xdr:to>
      <xdr:col>213</xdr:col>
      <xdr:colOff>541020</xdr:colOff>
      <xdr:row>229</xdr:row>
      <xdr:rowOff>236220</xdr:rowOff>
    </xdr:to>
    <xdr:pic>
      <xdr:nvPicPr>
        <xdr:cNvPr id="25" name="Imagen 24">
          <a:extLst>
            <a:ext uri="{FF2B5EF4-FFF2-40B4-BE49-F238E27FC236}">
              <a16:creationId xmlns:a16="http://schemas.microsoft.com/office/drawing/2014/main" id="{71A5F470-55BA-4780-96FA-CD20C7DC639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89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268</xdr:row>
      <xdr:rowOff>190500</xdr:rowOff>
    </xdr:from>
    <xdr:to>
      <xdr:col>148</xdr:col>
      <xdr:colOff>388620</xdr:colOff>
      <xdr:row>297</xdr:row>
      <xdr:rowOff>350520</xdr:rowOff>
    </xdr:to>
    <xdr:pic>
      <xdr:nvPicPr>
        <xdr:cNvPr id="26" name="Imagen 25">
          <a:extLst>
            <a:ext uri="{FF2B5EF4-FFF2-40B4-BE49-F238E27FC236}">
              <a16:creationId xmlns:a16="http://schemas.microsoft.com/office/drawing/2014/main" id="{CA0759AD-0778-404C-9953-C5E270A534BD}"/>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191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268</xdr:row>
      <xdr:rowOff>38100</xdr:rowOff>
    </xdr:from>
    <xdr:to>
      <xdr:col>181</xdr:col>
      <xdr:colOff>350520</xdr:colOff>
      <xdr:row>297</xdr:row>
      <xdr:rowOff>198120</xdr:rowOff>
    </xdr:to>
    <xdr:pic>
      <xdr:nvPicPr>
        <xdr:cNvPr id="27" name="Imagen 26">
          <a:extLst>
            <a:ext uri="{FF2B5EF4-FFF2-40B4-BE49-F238E27FC236}">
              <a16:creationId xmlns:a16="http://schemas.microsoft.com/office/drawing/2014/main" id="{B2BFD867-1404-4B1C-8CBB-A27CA416430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1765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267</xdr:row>
      <xdr:rowOff>304800</xdr:rowOff>
    </xdr:from>
    <xdr:to>
      <xdr:col>214</xdr:col>
      <xdr:colOff>312420</xdr:colOff>
      <xdr:row>297</xdr:row>
      <xdr:rowOff>83820</xdr:rowOff>
    </xdr:to>
    <xdr:pic>
      <xdr:nvPicPr>
        <xdr:cNvPr id="28" name="Imagen 27">
          <a:extLst>
            <a:ext uri="{FF2B5EF4-FFF2-40B4-BE49-F238E27FC236}">
              <a16:creationId xmlns:a16="http://schemas.microsoft.com/office/drawing/2014/main" id="{D4E8A1D9-92B1-41B2-80EA-284F2478C91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16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533400</xdr:colOff>
      <xdr:row>27</xdr:row>
      <xdr:rowOff>152400</xdr:rowOff>
    </xdr:from>
    <xdr:to>
      <xdr:col>17</xdr:col>
      <xdr:colOff>449580</xdr:colOff>
      <xdr:row>56</xdr:row>
      <xdr:rowOff>312420</xdr:rowOff>
    </xdr:to>
    <xdr:pic>
      <xdr:nvPicPr>
        <xdr:cNvPr id="29" name="Imagen 28">
          <a:extLst>
            <a:ext uri="{FF2B5EF4-FFF2-40B4-BE49-F238E27FC236}">
              <a16:creationId xmlns:a16="http://schemas.microsoft.com/office/drawing/2014/main" id="{A9638214-0057-F338-83B1-E7BCF0C5D146}"/>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33400" y="10058400"/>
          <a:ext cx="190423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304800</xdr:colOff>
      <xdr:row>26</xdr:row>
      <xdr:rowOff>304800</xdr:rowOff>
    </xdr:from>
    <xdr:to>
      <xdr:col>50</xdr:col>
      <xdr:colOff>83820</xdr:colOff>
      <xdr:row>56</xdr:row>
      <xdr:rowOff>83820</xdr:rowOff>
    </xdr:to>
    <xdr:pic>
      <xdr:nvPicPr>
        <xdr:cNvPr id="30" name="Imagen 29">
          <a:extLst>
            <a:ext uri="{FF2B5EF4-FFF2-40B4-BE49-F238E27FC236}">
              <a16:creationId xmlns:a16="http://schemas.microsoft.com/office/drawing/2014/main" id="{7ABFF2E0-9E5F-964B-F702-E3CE1D96A2DD}"/>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00406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152400</xdr:colOff>
      <xdr:row>26</xdr:row>
      <xdr:rowOff>152400</xdr:rowOff>
    </xdr:from>
    <xdr:to>
      <xdr:col>81</xdr:col>
      <xdr:colOff>541020</xdr:colOff>
      <xdr:row>55</xdr:row>
      <xdr:rowOff>312420</xdr:rowOff>
    </xdr:to>
    <xdr:pic>
      <xdr:nvPicPr>
        <xdr:cNvPr id="31" name="Imagen 30">
          <a:extLst>
            <a:ext uri="{FF2B5EF4-FFF2-40B4-BE49-F238E27FC236}">
              <a16:creationId xmlns:a16="http://schemas.microsoft.com/office/drawing/2014/main" id="{22349E01-838C-BF22-C377-E85825DF1789}"/>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395400" y="96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94</xdr:row>
      <xdr:rowOff>0</xdr:rowOff>
    </xdr:from>
    <xdr:to>
      <xdr:col>17</xdr:col>
      <xdr:colOff>495300</xdr:colOff>
      <xdr:row>123</xdr:row>
      <xdr:rowOff>160020</xdr:rowOff>
    </xdr:to>
    <xdr:pic>
      <xdr:nvPicPr>
        <xdr:cNvPr id="32" name="Imagen 31">
          <a:extLst>
            <a:ext uri="{FF2B5EF4-FFF2-40B4-BE49-F238E27FC236}">
              <a16:creationId xmlns:a16="http://schemas.microsoft.com/office/drawing/2014/main" id="{F0FFEB86-7EF7-09CB-E037-E7B47A469F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5433000"/>
          <a:ext cx="191643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94</xdr:row>
      <xdr:rowOff>76200</xdr:rowOff>
    </xdr:from>
    <xdr:to>
      <xdr:col>49</xdr:col>
      <xdr:colOff>160020</xdr:colOff>
      <xdr:row>123</xdr:row>
      <xdr:rowOff>236220</xdr:rowOff>
    </xdr:to>
    <xdr:pic>
      <xdr:nvPicPr>
        <xdr:cNvPr id="33" name="Imagen 32">
          <a:extLst>
            <a:ext uri="{FF2B5EF4-FFF2-40B4-BE49-F238E27FC236}">
              <a16:creationId xmlns:a16="http://schemas.microsoft.com/office/drawing/2014/main" id="{B238DF4C-247F-BF7F-FD3B-F24C3E14B9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50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94</xdr:row>
      <xdr:rowOff>0</xdr:rowOff>
    </xdr:from>
    <xdr:to>
      <xdr:col>81</xdr:col>
      <xdr:colOff>236220</xdr:colOff>
      <xdr:row>123</xdr:row>
      <xdr:rowOff>160020</xdr:rowOff>
    </xdr:to>
    <xdr:pic>
      <xdr:nvPicPr>
        <xdr:cNvPr id="34" name="Imagen 33">
          <a:extLst>
            <a:ext uri="{FF2B5EF4-FFF2-40B4-BE49-F238E27FC236}">
              <a16:creationId xmlns:a16="http://schemas.microsoft.com/office/drawing/2014/main" id="{734F5014-58AA-6961-B920-6615AEE31E3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090600" y="3543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166</xdr:row>
      <xdr:rowOff>304800</xdr:rowOff>
    </xdr:from>
    <xdr:to>
      <xdr:col>17</xdr:col>
      <xdr:colOff>441960</xdr:colOff>
      <xdr:row>196</xdr:row>
      <xdr:rowOff>83820</xdr:rowOff>
    </xdr:to>
    <xdr:pic>
      <xdr:nvPicPr>
        <xdr:cNvPr id="35" name="Imagen 34">
          <a:extLst>
            <a:ext uri="{FF2B5EF4-FFF2-40B4-BE49-F238E27FC236}">
              <a16:creationId xmlns:a16="http://schemas.microsoft.com/office/drawing/2014/main" id="{C43161A4-F426-D91E-3D4F-5AC8E627F5A4}"/>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685800" y="631698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166</xdr:row>
      <xdr:rowOff>304800</xdr:rowOff>
    </xdr:from>
    <xdr:to>
      <xdr:col>49</xdr:col>
      <xdr:colOff>312420</xdr:colOff>
      <xdr:row>196</xdr:row>
      <xdr:rowOff>83820</xdr:rowOff>
    </xdr:to>
    <xdr:pic>
      <xdr:nvPicPr>
        <xdr:cNvPr id="36" name="Imagen 35">
          <a:extLst>
            <a:ext uri="{FF2B5EF4-FFF2-40B4-BE49-F238E27FC236}">
              <a16:creationId xmlns:a16="http://schemas.microsoft.com/office/drawing/2014/main" id="{DF00A7A9-7E2C-0290-F264-FDF644E2ED94}"/>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659600" y="6316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381000</xdr:colOff>
      <xdr:row>166</xdr:row>
      <xdr:rowOff>228600</xdr:rowOff>
    </xdr:from>
    <xdr:to>
      <xdr:col>81</xdr:col>
      <xdr:colOff>160020</xdr:colOff>
      <xdr:row>196</xdr:row>
      <xdr:rowOff>7620</xdr:rowOff>
    </xdr:to>
    <xdr:pic>
      <xdr:nvPicPr>
        <xdr:cNvPr id="37" name="Imagen 36">
          <a:extLst>
            <a:ext uri="{FF2B5EF4-FFF2-40B4-BE49-F238E27FC236}">
              <a16:creationId xmlns:a16="http://schemas.microsoft.com/office/drawing/2014/main" id="{68371BD8-7F8F-921D-99C1-8B247C2312F1}"/>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0144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152400</xdr:colOff>
      <xdr:row>237</xdr:row>
      <xdr:rowOff>0</xdr:rowOff>
    </xdr:from>
    <xdr:to>
      <xdr:col>17</xdr:col>
      <xdr:colOff>563880</xdr:colOff>
      <xdr:row>266</xdr:row>
      <xdr:rowOff>160020</xdr:rowOff>
    </xdr:to>
    <xdr:pic>
      <xdr:nvPicPr>
        <xdr:cNvPr id="38" name="Imagen 37">
          <a:extLst>
            <a:ext uri="{FF2B5EF4-FFF2-40B4-BE49-F238E27FC236}">
              <a16:creationId xmlns:a16="http://schemas.microsoft.com/office/drawing/2014/main" id="{EB93F28C-6C08-9DDB-3DFD-BF3F150FEC5F}"/>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62000" y="89916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237</xdr:row>
      <xdr:rowOff>0</xdr:rowOff>
    </xdr:from>
    <xdr:to>
      <xdr:col>49</xdr:col>
      <xdr:colOff>312420</xdr:colOff>
      <xdr:row>266</xdr:row>
      <xdr:rowOff>160020</xdr:rowOff>
    </xdr:to>
    <xdr:pic>
      <xdr:nvPicPr>
        <xdr:cNvPr id="39" name="Imagen 38">
          <a:extLst>
            <a:ext uri="{FF2B5EF4-FFF2-40B4-BE49-F238E27FC236}">
              <a16:creationId xmlns:a16="http://schemas.microsoft.com/office/drawing/2014/main" id="{B2998497-6BEF-DF1F-F615-E92F8A9918ED}"/>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659600" y="8991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237</xdr:row>
      <xdr:rowOff>152400</xdr:rowOff>
    </xdr:from>
    <xdr:to>
      <xdr:col>81</xdr:col>
      <xdr:colOff>236220</xdr:colOff>
      <xdr:row>266</xdr:row>
      <xdr:rowOff>312420</xdr:rowOff>
    </xdr:to>
    <xdr:pic>
      <xdr:nvPicPr>
        <xdr:cNvPr id="40" name="Imagen 39">
          <a:extLst>
            <a:ext uri="{FF2B5EF4-FFF2-40B4-BE49-F238E27FC236}">
              <a16:creationId xmlns:a16="http://schemas.microsoft.com/office/drawing/2014/main" id="{079FF1F0-0FE2-1BF2-DE0D-F91089F56C8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9090600" y="9006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609600</xdr:colOff>
      <xdr:row>302</xdr:row>
      <xdr:rowOff>304800</xdr:rowOff>
    </xdr:from>
    <xdr:to>
      <xdr:col>18</xdr:col>
      <xdr:colOff>411480</xdr:colOff>
      <xdr:row>332</xdr:row>
      <xdr:rowOff>83820</xdr:rowOff>
    </xdr:to>
    <xdr:pic>
      <xdr:nvPicPr>
        <xdr:cNvPr id="41" name="Imagen 40">
          <a:extLst>
            <a:ext uri="{FF2B5EF4-FFF2-40B4-BE49-F238E27FC236}">
              <a16:creationId xmlns:a16="http://schemas.microsoft.com/office/drawing/2014/main" id="{D9BB1CE8-602D-EEA8-F50D-56B59563BD6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219200" y="114985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381000</xdr:colOff>
      <xdr:row>302</xdr:row>
      <xdr:rowOff>304800</xdr:rowOff>
    </xdr:from>
    <xdr:to>
      <xdr:col>50</xdr:col>
      <xdr:colOff>160020</xdr:colOff>
      <xdr:row>332</xdr:row>
      <xdr:rowOff>83820</xdr:rowOff>
    </xdr:to>
    <xdr:pic>
      <xdr:nvPicPr>
        <xdr:cNvPr id="42" name="Imagen 41">
          <a:extLst>
            <a:ext uri="{FF2B5EF4-FFF2-40B4-BE49-F238E27FC236}">
              <a16:creationId xmlns:a16="http://schemas.microsoft.com/office/drawing/2014/main" id="{6A33BA3E-5387-044B-F63C-F0D84DC150B4}"/>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0116800" y="11498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303</xdr:row>
      <xdr:rowOff>228600</xdr:rowOff>
    </xdr:from>
    <xdr:to>
      <xdr:col>81</xdr:col>
      <xdr:colOff>388620</xdr:colOff>
      <xdr:row>333</xdr:row>
      <xdr:rowOff>7620</xdr:rowOff>
    </xdr:to>
    <xdr:pic>
      <xdr:nvPicPr>
        <xdr:cNvPr id="43" name="Imagen 42">
          <a:extLst>
            <a:ext uri="{FF2B5EF4-FFF2-40B4-BE49-F238E27FC236}">
              <a16:creationId xmlns:a16="http://schemas.microsoft.com/office/drawing/2014/main" id="{E074D0D2-39BD-9DE7-197F-F4584A8A2655}"/>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243000" y="11529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25</xdr:row>
      <xdr:rowOff>304800</xdr:rowOff>
    </xdr:from>
    <xdr:to>
      <xdr:col>147</xdr:col>
      <xdr:colOff>541020</xdr:colOff>
      <xdr:row>55</xdr:row>
      <xdr:rowOff>83820</xdr:rowOff>
    </xdr:to>
    <xdr:pic>
      <xdr:nvPicPr>
        <xdr:cNvPr id="44" name="Imagen 43">
          <a:extLst>
            <a:ext uri="{FF2B5EF4-FFF2-40B4-BE49-F238E27FC236}">
              <a16:creationId xmlns:a16="http://schemas.microsoft.com/office/drawing/2014/main" id="{DCF9527E-340F-135B-AB0D-C22469791AB4}"/>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94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25</xdr:row>
      <xdr:rowOff>152400</xdr:rowOff>
    </xdr:from>
    <xdr:to>
      <xdr:col>179</xdr:col>
      <xdr:colOff>464820</xdr:colOff>
      <xdr:row>54</xdr:row>
      <xdr:rowOff>312420</xdr:rowOff>
    </xdr:to>
    <xdr:pic>
      <xdr:nvPicPr>
        <xdr:cNvPr id="45" name="Imagen 44">
          <a:extLst>
            <a:ext uri="{FF2B5EF4-FFF2-40B4-BE49-F238E27FC236}">
              <a16:creationId xmlns:a16="http://schemas.microsoft.com/office/drawing/2014/main" id="{4B0344CD-849B-1F18-A4B4-61675552690F}"/>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060000" y="929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26</xdr:row>
      <xdr:rowOff>76200</xdr:rowOff>
    </xdr:from>
    <xdr:to>
      <xdr:col>212</xdr:col>
      <xdr:colOff>7620</xdr:colOff>
      <xdr:row>55</xdr:row>
      <xdr:rowOff>236220</xdr:rowOff>
    </xdr:to>
    <xdr:pic>
      <xdr:nvPicPr>
        <xdr:cNvPr id="46" name="Imagen 45">
          <a:extLst>
            <a:ext uri="{FF2B5EF4-FFF2-40B4-BE49-F238E27FC236}">
              <a16:creationId xmlns:a16="http://schemas.microsoft.com/office/drawing/2014/main" id="{ADDD02BA-23F6-F333-0FEE-E4DB8282AC0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96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457200</xdr:colOff>
      <xdr:row>102</xdr:row>
      <xdr:rowOff>76200</xdr:rowOff>
    </xdr:from>
    <xdr:to>
      <xdr:col>148</xdr:col>
      <xdr:colOff>236220</xdr:colOff>
      <xdr:row>131</xdr:row>
      <xdr:rowOff>236220</xdr:rowOff>
    </xdr:to>
    <xdr:pic>
      <xdr:nvPicPr>
        <xdr:cNvPr id="47" name="Imagen 46">
          <a:extLst>
            <a:ext uri="{FF2B5EF4-FFF2-40B4-BE49-F238E27FC236}">
              <a16:creationId xmlns:a16="http://schemas.microsoft.com/office/drawing/2014/main" id="{E9350857-F25C-9EE0-AC90-0EC56EA7F844}"/>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933800" y="3855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101</xdr:row>
      <xdr:rowOff>228600</xdr:rowOff>
    </xdr:from>
    <xdr:to>
      <xdr:col>179</xdr:col>
      <xdr:colOff>541020</xdr:colOff>
      <xdr:row>131</xdr:row>
      <xdr:rowOff>7620</xdr:rowOff>
    </xdr:to>
    <xdr:pic>
      <xdr:nvPicPr>
        <xdr:cNvPr id="48" name="Imagen 47">
          <a:extLst>
            <a:ext uri="{FF2B5EF4-FFF2-40B4-BE49-F238E27FC236}">
              <a16:creationId xmlns:a16="http://schemas.microsoft.com/office/drawing/2014/main" id="{9293EB99-2A4E-EF72-84F0-6C089BB37DEE}"/>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136200" y="3832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101</xdr:row>
      <xdr:rowOff>76200</xdr:rowOff>
    </xdr:from>
    <xdr:to>
      <xdr:col>212</xdr:col>
      <xdr:colOff>7620</xdr:colOff>
      <xdr:row>130</xdr:row>
      <xdr:rowOff>236220</xdr:rowOff>
    </xdr:to>
    <xdr:pic>
      <xdr:nvPicPr>
        <xdr:cNvPr id="49" name="Imagen 48">
          <a:extLst>
            <a:ext uri="{FF2B5EF4-FFF2-40B4-BE49-F238E27FC236}">
              <a16:creationId xmlns:a16="http://schemas.microsoft.com/office/drawing/2014/main" id="{F5E4EFBC-F329-1BB7-8B5F-D2008F2032A9}"/>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719600" y="3817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172</xdr:row>
      <xdr:rowOff>76200</xdr:rowOff>
    </xdr:from>
    <xdr:to>
      <xdr:col>147</xdr:col>
      <xdr:colOff>464820</xdr:colOff>
      <xdr:row>201</xdr:row>
      <xdr:rowOff>236220</xdr:rowOff>
    </xdr:to>
    <xdr:pic>
      <xdr:nvPicPr>
        <xdr:cNvPr id="50" name="Imagen 49">
          <a:extLst>
            <a:ext uri="{FF2B5EF4-FFF2-40B4-BE49-F238E27FC236}">
              <a16:creationId xmlns:a16="http://schemas.microsoft.com/office/drawing/2014/main" id="{0FEF3677-ED7F-E9E8-B8CE-199BF619151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552800" y="6522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152400</xdr:colOff>
      <xdr:row>171</xdr:row>
      <xdr:rowOff>76200</xdr:rowOff>
    </xdr:from>
    <xdr:to>
      <xdr:col>180</xdr:col>
      <xdr:colOff>541020</xdr:colOff>
      <xdr:row>200</xdr:row>
      <xdr:rowOff>236220</xdr:rowOff>
    </xdr:to>
    <xdr:pic>
      <xdr:nvPicPr>
        <xdr:cNvPr id="51" name="Imagen 50">
          <a:extLst>
            <a:ext uri="{FF2B5EF4-FFF2-40B4-BE49-F238E27FC236}">
              <a16:creationId xmlns:a16="http://schemas.microsoft.com/office/drawing/2014/main" id="{4900A8C4-AF26-D2D3-4518-14FF5D1D268C}"/>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7458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171</xdr:row>
      <xdr:rowOff>76200</xdr:rowOff>
    </xdr:from>
    <xdr:to>
      <xdr:col>213</xdr:col>
      <xdr:colOff>541020</xdr:colOff>
      <xdr:row>200</xdr:row>
      <xdr:rowOff>236220</xdr:rowOff>
    </xdr:to>
    <xdr:pic>
      <xdr:nvPicPr>
        <xdr:cNvPr id="52" name="Imagen 51">
          <a:extLst>
            <a:ext uri="{FF2B5EF4-FFF2-40B4-BE49-F238E27FC236}">
              <a16:creationId xmlns:a16="http://schemas.microsoft.com/office/drawing/2014/main" id="{D3E5E5D1-F12F-60D0-679F-AE53E139F021}"/>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8626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228600</xdr:colOff>
      <xdr:row>238</xdr:row>
      <xdr:rowOff>76200</xdr:rowOff>
    </xdr:from>
    <xdr:to>
      <xdr:col>149</xdr:col>
      <xdr:colOff>7620</xdr:colOff>
      <xdr:row>267</xdr:row>
      <xdr:rowOff>236220</xdr:rowOff>
    </xdr:to>
    <xdr:pic>
      <xdr:nvPicPr>
        <xdr:cNvPr id="53" name="Imagen 52">
          <a:extLst>
            <a:ext uri="{FF2B5EF4-FFF2-40B4-BE49-F238E27FC236}">
              <a16:creationId xmlns:a16="http://schemas.microsoft.com/office/drawing/2014/main" id="{53595A61-B8DF-8EC9-841E-BED8E685D35F}"/>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314800" y="9037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381000</xdr:colOff>
      <xdr:row>238</xdr:row>
      <xdr:rowOff>228600</xdr:rowOff>
    </xdr:from>
    <xdr:to>
      <xdr:col>181</xdr:col>
      <xdr:colOff>160020</xdr:colOff>
      <xdr:row>268</xdr:row>
      <xdr:rowOff>7620</xdr:rowOff>
    </xdr:to>
    <xdr:pic>
      <xdr:nvPicPr>
        <xdr:cNvPr id="54" name="Imagen 53">
          <a:extLst>
            <a:ext uri="{FF2B5EF4-FFF2-40B4-BE49-F238E27FC236}">
              <a16:creationId xmlns:a16="http://schemas.microsoft.com/office/drawing/2014/main" id="{9CF67C71-B331-C141-2864-B09A37E6BB8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974400" y="9052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238</xdr:row>
      <xdr:rowOff>304800</xdr:rowOff>
    </xdr:from>
    <xdr:to>
      <xdr:col>214</xdr:col>
      <xdr:colOff>312420</xdr:colOff>
      <xdr:row>268</xdr:row>
      <xdr:rowOff>83820</xdr:rowOff>
    </xdr:to>
    <xdr:pic>
      <xdr:nvPicPr>
        <xdr:cNvPr id="55" name="Imagen 54">
          <a:extLst>
            <a:ext uri="{FF2B5EF4-FFF2-40B4-BE49-F238E27FC236}">
              <a16:creationId xmlns:a16="http://schemas.microsoft.com/office/drawing/2014/main" id="{1DB7FBF1-451B-34A0-BCF3-AD3D03B6DAFF}"/>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243600" y="906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58</xdr:row>
      <xdr:rowOff>76200</xdr:rowOff>
    </xdr:from>
    <xdr:to>
      <xdr:col>17</xdr:col>
      <xdr:colOff>598170</xdr:colOff>
      <xdr:row>87</xdr:row>
      <xdr:rowOff>236220</xdr:rowOff>
    </xdr:to>
    <xdr:pic>
      <xdr:nvPicPr>
        <xdr:cNvPr id="2" name="Imagen 1">
          <a:extLst>
            <a:ext uri="{FF2B5EF4-FFF2-40B4-BE49-F238E27FC236}">
              <a16:creationId xmlns:a16="http://schemas.microsoft.com/office/drawing/2014/main" id="{F3F7CBF0-1EC6-4630-BE18-85597648F41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1793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58</xdr:row>
      <xdr:rowOff>114300</xdr:rowOff>
    </xdr:from>
    <xdr:to>
      <xdr:col>49</xdr:col>
      <xdr:colOff>541020</xdr:colOff>
      <xdr:row>87</xdr:row>
      <xdr:rowOff>274320</xdr:rowOff>
    </xdr:to>
    <xdr:pic>
      <xdr:nvPicPr>
        <xdr:cNvPr id="3" name="Imagen 2">
          <a:extLst>
            <a:ext uri="{FF2B5EF4-FFF2-40B4-BE49-F238E27FC236}">
              <a16:creationId xmlns:a16="http://schemas.microsoft.com/office/drawing/2014/main" id="{9E87B0E8-2B03-4D54-BED6-01A0FF85CB8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58</xdr:row>
      <xdr:rowOff>0</xdr:rowOff>
    </xdr:from>
    <xdr:to>
      <xdr:col>81</xdr:col>
      <xdr:colOff>388620</xdr:colOff>
      <xdr:row>87</xdr:row>
      <xdr:rowOff>160020</xdr:rowOff>
    </xdr:to>
    <xdr:pic>
      <xdr:nvPicPr>
        <xdr:cNvPr id="4" name="Imagen 3">
          <a:extLst>
            <a:ext uri="{FF2B5EF4-FFF2-40B4-BE49-F238E27FC236}">
              <a16:creationId xmlns:a16="http://schemas.microsoft.com/office/drawing/2014/main" id="{250F86F1-587E-4171-BEFF-1F97127E514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171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125</xdr:row>
      <xdr:rowOff>266700</xdr:rowOff>
    </xdr:from>
    <xdr:to>
      <xdr:col>17</xdr:col>
      <xdr:colOff>365760</xdr:colOff>
      <xdr:row>155</xdr:row>
      <xdr:rowOff>45720</xdr:rowOff>
    </xdr:to>
    <xdr:pic>
      <xdr:nvPicPr>
        <xdr:cNvPr id="5" name="Imagen 4">
          <a:extLst>
            <a:ext uri="{FF2B5EF4-FFF2-40B4-BE49-F238E27FC236}">
              <a16:creationId xmlns:a16="http://schemas.microsoft.com/office/drawing/2014/main" id="{D25F1ECB-DF87-462A-8C3A-F991DF26053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7510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125</xdr:row>
      <xdr:rowOff>304800</xdr:rowOff>
    </xdr:from>
    <xdr:to>
      <xdr:col>49</xdr:col>
      <xdr:colOff>388620</xdr:colOff>
      <xdr:row>155</xdr:row>
      <xdr:rowOff>83820</xdr:rowOff>
    </xdr:to>
    <xdr:pic>
      <xdr:nvPicPr>
        <xdr:cNvPr id="6" name="Imagen 5">
          <a:extLst>
            <a:ext uri="{FF2B5EF4-FFF2-40B4-BE49-F238E27FC236}">
              <a16:creationId xmlns:a16="http://schemas.microsoft.com/office/drawing/2014/main" id="{C4E212BA-C83B-4D34-865A-5059832DE69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75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125</xdr:row>
      <xdr:rowOff>228600</xdr:rowOff>
    </xdr:from>
    <xdr:to>
      <xdr:col>81</xdr:col>
      <xdr:colOff>236220</xdr:colOff>
      <xdr:row>155</xdr:row>
      <xdr:rowOff>7620</xdr:rowOff>
    </xdr:to>
    <xdr:pic>
      <xdr:nvPicPr>
        <xdr:cNvPr id="7" name="Imagen 6">
          <a:extLst>
            <a:ext uri="{FF2B5EF4-FFF2-40B4-BE49-F238E27FC236}">
              <a16:creationId xmlns:a16="http://schemas.microsoft.com/office/drawing/2014/main" id="{50DDE7E1-F731-4D83-BF13-75F3E69EBF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747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193</xdr:row>
      <xdr:rowOff>76200</xdr:rowOff>
    </xdr:from>
    <xdr:to>
      <xdr:col>17</xdr:col>
      <xdr:colOff>403860</xdr:colOff>
      <xdr:row>222</xdr:row>
      <xdr:rowOff>236220</xdr:rowOff>
    </xdr:to>
    <xdr:pic>
      <xdr:nvPicPr>
        <xdr:cNvPr id="8" name="Imagen 7">
          <a:extLst>
            <a:ext uri="{FF2B5EF4-FFF2-40B4-BE49-F238E27FC236}">
              <a16:creationId xmlns:a16="http://schemas.microsoft.com/office/drawing/2014/main" id="{44C3CFAD-EE95-4D23-AAF8-9095F981A84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3228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192</xdr:row>
      <xdr:rowOff>342900</xdr:rowOff>
    </xdr:from>
    <xdr:to>
      <xdr:col>49</xdr:col>
      <xdr:colOff>388620</xdr:colOff>
      <xdr:row>222</xdr:row>
      <xdr:rowOff>121920</xdr:rowOff>
    </xdr:to>
    <xdr:pic>
      <xdr:nvPicPr>
        <xdr:cNvPr id="9" name="Imagen 8">
          <a:extLst>
            <a:ext uri="{FF2B5EF4-FFF2-40B4-BE49-F238E27FC236}">
              <a16:creationId xmlns:a16="http://schemas.microsoft.com/office/drawing/2014/main" id="{DB64D2C5-FDAA-44AA-804D-E143201C124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311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192</xdr:row>
      <xdr:rowOff>152400</xdr:rowOff>
    </xdr:from>
    <xdr:to>
      <xdr:col>81</xdr:col>
      <xdr:colOff>274320</xdr:colOff>
      <xdr:row>221</xdr:row>
      <xdr:rowOff>312420</xdr:rowOff>
    </xdr:to>
    <xdr:pic>
      <xdr:nvPicPr>
        <xdr:cNvPr id="10" name="Imagen 9">
          <a:extLst>
            <a:ext uri="{FF2B5EF4-FFF2-40B4-BE49-F238E27FC236}">
              <a16:creationId xmlns:a16="http://schemas.microsoft.com/office/drawing/2014/main" id="{83F8090A-9139-4FD1-B5C8-0649F94563A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29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257</xdr:row>
      <xdr:rowOff>76200</xdr:rowOff>
    </xdr:from>
    <xdr:to>
      <xdr:col>17</xdr:col>
      <xdr:colOff>426720</xdr:colOff>
      <xdr:row>286</xdr:row>
      <xdr:rowOff>236220</xdr:rowOff>
    </xdr:to>
    <xdr:pic>
      <xdr:nvPicPr>
        <xdr:cNvPr id="11" name="Imagen 10">
          <a:extLst>
            <a:ext uri="{FF2B5EF4-FFF2-40B4-BE49-F238E27FC236}">
              <a16:creationId xmlns:a16="http://schemas.microsoft.com/office/drawing/2014/main" id="{3942A881-CDDA-43BF-9493-F1DC89A2B3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257</xdr:row>
      <xdr:rowOff>38100</xdr:rowOff>
    </xdr:from>
    <xdr:to>
      <xdr:col>49</xdr:col>
      <xdr:colOff>388620</xdr:colOff>
      <xdr:row>286</xdr:row>
      <xdr:rowOff>198120</xdr:rowOff>
    </xdr:to>
    <xdr:pic>
      <xdr:nvPicPr>
        <xdr:cNvPr id="12" name="Imagen 11">
          <a:extLst>
            <a:ext uri="{FF2B5EF4-FFF2-40B4-BE49-F238E27FC236}">
              <a16:creationId xmlns:a16="http://schemas.microsoft.com/office/drawing/2014/main" id="{2476C522-9AC6-4A09-AC76-69BF5272783E}"/>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257</xdr:row>
      <xdr:rowOff>0</xdr:rowOff>
    </xdr:from>
    <xdr:to>
      <xdr:col>81</xdr:col>
      <xdr:colOff>45720</xdr:colOff>
      <xdr:row>286</xdr:row>
      <xdr:rowOff>160020</xdr:rowOff>
    </xdr:to>
    <xdr:pic>
      <xdr:nvPicPr>
        <xdr:cNvPr id="13" name="Imagen 12">
          <a:extLst>
            <a:ext uri="{FF2B5EF4-FFF2-40B4-BE49-F238E27FC236}">
              <a16:creationId xmlns:a16="http://schemas.microsoft.com/office/drawing/2014/main" id="{EA947E90-6078-4613-BFFA-38118C19C6E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321</xdr:row>
      <xdr:rowOff>114300</xdr:rowOff>
    </xdr:from>
    <xdr:to>
      <xdr:col>18</xdr:col>
      <xdr:colOff>274320</xdr:colOff>
      <xdr:row>350</xdr:row>
      <xdr:rowOff>274320</xdr:rowOff>
    </xdr:to>
    <xdr:pic>
      <xdr:nvPicPr>
        <xdr:cNvPr id="14" name="Imagen 13">
          <a:extLst>
            <a:ext uri="{FF2B5EF4-FFF2-40B4-BE49-F238E27FC236}">
              <a16:creationId xmlns:a16="http://schemas.microsoft.com/office/drawing/2014/main" id="{AA6A5E94-40EE-4ED9-AF51-C467894841D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034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321</xdr:row>
      <xdr:rowOff>38100</xdr:rowOff>
    </xdr:from>
    <xdr:to>
      <xdr:col>49</xdr:col>
      <xdr:colOff>541020</xdr:colOff>
      <xdr:row>350</xdr:row>
      <xdr:rowOff>198120</xdr:rowOff>
    </xdr:to>
    <xdr:pic>
      <xdr:nvPicPr>
        <xdr:cNvPr id="15" name="Imagen 14">
          <a:extLst>
            <a:ext uri="{FF2B5EF4-FFF2-40B4-BE49-F238E27FC236}">
              <a16:creationId xmlns:a16="http://schemas.microsoft.com/office/drawing/2014/main" id="{CE4A2216-F395-466F-89EE-2542F9664DC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195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320</xdr:row>
      <xdr:rowOff>304800</xdr:rowOff>
    </xdr:from>
    <xdr:to>
      <xdr:col>81</xdr:col>
      <xdr:colOff>236220</xdr:colOff>
      <xdr:row>350</xdr:row>
      <xdr:rowOff>83820</xdr:rowOff>
    </xdr:to>
    <xdr:pic>
      <xdr:nvPicPr>
        <xdr:cNvPr id="16" name="Imagen 15">
          <a:extLst>
            <a:ext uri="{FF2B5EF4-FFF2-40B4-BE49-F238E27FC236}">
              <a16:creationId xmlns:a16="http://schemas.microsoft.com/office/drawing/2014/main" id="{F28CCE06-F6C7-4D67-A293-1D21B161EB0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184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58</xdr:row>
      <xdr:rowOff>254000</xdr:rowOff>
    </xdr:from>
    <xdr:to>
      <xdr:col>147</xdr:col>
      <xdr:colOff>541020</xdr:colOff>
      <xdr:row>88</xdr:row>
      <xdr:rowOff>33020</xdr:rowOff>
    </xdr:to>
    <xdr:pic>
      <xdr:nvPicPr>
        <xdr:cNvPr id="17" name="Imagen 16">
          <a:extLst>
            <a:ext uri="{FF2B5EF4-FFF2-40B4-BE49-F238E27FC236}">
              <a16:creationId xmlns:a16="http://schemas.microsoft.com/office/drawing/2014/main" id="{8242DC8C-70F2-432E-90FF-ABA53FEB43C4}"/>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19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58</xdr:row>
      <xdr:rowOff>114300</xdr:rowOff>
    </xdr:from>
    <xdr:to>
      <xdr:col>179</xdr:col>
      <xdr:colOff>490220</xdr:colOff>
      <xdr:row>87</xdr:row>
      <xdr:rowOff>274320</xdr:rowOff>
    </xdr:to>
    <xdr:pic>
      <xdr:nvPicPr>
        <xdr:cNvPr id="18" name="Imagen 17">
          <a:extLst>
            <a:ext uri="{FF2B5EF4-FFF2-40B4-BE49-F238E27FC236}">
              <a16:creationId xmlns:a16="http://schemas.microsoft.com/office/drawing/2014/main" id="{A3599B5C-432A-4912-AF6A-2C31EB27B1D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58</xdr:row>
      <xdr:rowOff>76200</xdr:rowOff>
    </xdr:from>
    <xdr:to>
      <xdr:col>212</xdr:col>
      <xdr:colOff>109220</xdr:colOff>
      <xdr:row>87</xdr:row>
      <xdr:rowOff>236220</xdr:rowOff>
    </xdr:to>
    <xdr:pic>
      <xdr:nvPicPr>
        <xdr:cNvPr id="19" name="Imagen 18">
          <a:extLst>
            <a:ext uri="{FF2B5EF4-FFF2-40B4-BE49-F238E27FC236}">
              <a16:creationId xmlns:a16="http://schemas.microsoft.com/office/drawing/2014/main" id="{F8F134D4-5C95-44D6-B21E-4BAD95F885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17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126</xdr:row>
      <xdr:rowOff>0</xdr:rowOff>
    </xdr:from>
    <xdr:to>
      <xdr:col>148</xdr:col>
      <xdr:colOff>160020</xdr:colOff>
      <xdr:row>155</xdr:row>
      <xdr:rowOff>160020</xdr:rowOff>
    </xdr:to>
    <xdr:pic>
      <xdr:nvPicPr>
        <xdr:cNvPr id="20" name="Imagen 19">
          <a:extLst>
            <a:ext uri="{FF2B5EF4-FFF2-40B4-BE49-F238E27FC236}">
              <a16:creationId xmlns:a16="http://schemas.microsoft.com/office/drawing/2014/main" id="{290ABC25-0DA3-4CCC-9777-166CF86A514D}"/>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126</xdr:row>
      <xdr:rowOff>0</xdr:rowOff>
    </xdr:from>
    <xdr:to>
      <xdr:col>179</xdr:col>
      <xdr:colOff>591820</xdr:colOff>
      <xdr:row>155</xdr:row>
      <xdr:rowOff>160020</xdr:rowOff>
    </xdr:to>
    <xdr:pic>
      <xdr:nvPicPr>
        <xdr:cNvPr id="21" name="Imagen 20">
          <a:extLst>
            <a:ext uri="{FF2B5EF4-FFF2-40B4-BE49-F238E27FC236}">
              <a16:creationId xmlns:a16="http://schemas.microsoft.com/office/drawing/2014/main" id="{02EE8919-48E5-4DF3-A62F-DD751AA9E04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126</xdr:row>
      <xdr:rowOff>0</xdr:rowOff>
    </xdr:from>
    <xdr:to>
      <xdr:col>212</xdr:col>
      <xdr:colOff>96520</xdr:colOff>
      <xdr:row>155</xdr:row>
      <xdr:rowOff>160020</xdr:rowOff>
    </xdr:to>
    <xdr:pic>
      <xdr:nvPicPr>
        <xdr:cNvPr id="22" name="Imagen 21">
          <a:extLst>
            <a:ext uri="{FF2B5EF4-FFF2-40B4-BE49-F238E27FC236}">
              <a16:creationId xmlns:a16="http://schemas.microsoft.com/office/drawing/2014/main" id="{2AB7DE70-3A68-4EFA-8D3A-8C8ECD48FCCD}"/>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198</xdr:row>
      <xdr:rowOff>342900</xdr:rowOff>
    </xdr:from>
    <xdr:to>
      <xdr:col>147</xdr:col>
      <xdr:colOff>464820</xdr:colOff>
      <xdr:row>228</xdr:row>
      <xdr:rowOff>121920</xdr:rowOff>
    </xdr:to>
    <xdr:pic>
      <xdr:nvPicPr>
        <xdr:cNvPr id="23" name="Imagen 22">
          <a:extLst>
            <a:ext uri="{FF2B5EF4-FFF2-40B4-BE49-F238E27FC236}">
              <a16:creationId xmlns:a16="http://schemas.microsoft.com/office/drawing/2014/main" id="{EAC1CB17-05C3-4B89-BFAA-7D7366EFCC0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539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198</xdr:row>
      <xdr:rowOff>190500</xdr:rowOff>
    </xdr:from>
    <xdr:to>
      <xdr:col>180</xdr:col>
      <xdr:colOff>464820</xdr:colOff>
      <xdr:row>227</xdr:row>
      <xdr:rowOff>350520</xdr:rowOff>
    </xdr:to>
    <xdr:pic>
      <xdr:nvPicPr>
        <xdr:cNvPr id="24" name="Imagen 23">
          <a:extLst>
            <a:ext uri="{FF2B5EF4-FFF2-40B4-BE49-F238E27FC236}">
              <a16:creationId xmlns:a16="http://schemas.microsoft.com/office/drawing/2014/main" id="{E8101C5F-CBF6-4C63-AB01-ED6427EFD2D6}"/>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524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198</xdr:row>
      <xdr:rowOff>0</xdr:rowOff>
    </xdr:from>
    <xdr:to>
      <xdr:col>213</xdr:col>
      <xdr:colOff>541020</xdr:colOff>
      <xdr:row>227</xdr:row>
      <xdr:rowOff>160020</xdr:rowOff>
    </xdr:to>
    <xdr:pic>
      <xdr:nvPicPr>
        <xdr:cNvPr id="25" name="Imagen 24">
          <a:extLst>
            <a:ext uri="{FF2B5EF4-FFF2-40B4-BE49-F238E27FC236}">
              <a16:creationId xmlns:a16="http://schemas.microsoft.com/office/drawing/2014/main" id="{3FBD8C40-5E72-4361-A2CD-39BAEF9DC0A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05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269</xdr:row>
      <xdr:rowOff>190500</xdr:rowOff>
    </xdr:from>
    <xdr:to>
      <xdr:col>148</xdr:col>
      <xdr:colOff>388620</xdr:colOff>
      <xdr:row>298</xdr:row>
      <xdr:rowOff>350520</xdr:rowOff>
    </xdr:to>
    <xdr:pic>
      <xdr:nvPicPr>
        <xdr:cNvPr id="26" name="Imagen 25">
          <a:extLst>
            <a:ext uri="{FF2B5EF4-FFF2-40B4-BE49-F238E27FC236}">
              <a16:creationId xmlns:a16="http://schemas.microsoft.com/office/drawing/2014/main" id="{A3C167F7-E3A1-4E76-8BD7-B55A1B04ACF7}"/>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229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269</xdr:row>
      <xdr:rowOff>38100</xdr:rowOff>
    </xdr:from>
    <xdr:to>
      <xdr:col>181</xdr:col>
      <xdr:colOff>350520</xdr:colOff>
      <xdr:row>298</xdr:row>
      <xdr:rowOff>198120</xdr:rowOff>
    </xdr:to>
    <xdr:pic>
      <xdr:nvPicPr>
        <xdr:cNvPr id="27" name="Imagen 26">
          <a:extLst>
            <a:ext uri="{FF2B5EF4-FFF2-40B4-BE49-F238E27FC236}">
              <a16:creationId xmlns:a16="http://schemas.microsoft.com/office/drawing/2014/main" id="{90110B38-D2B0-4B07-968D-DB09920723E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214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268</xdr:row>
      <xdr:rowOff>304800</xdr:rowOff>
    </xdr:from>
    <xdr:to>
      <xdr:col>214</xdr:col>
      <xdr:colOff>312420</xdr:colOff>
      <xdr:row>298</xdr:row>
      <xdr:rowOff>83820</xdr:rowOff>
    </xdr:to>
    <xdr:pic>
      <xdr:nvPicPr>
        <xdr:cNvPr id="28" name="Imagen 27">
          <a:extLst>
            <a:ext uri="{FF2B5EF4-FFF2-40B4-BE49-F238E27FC236}">
              <a16:creationId xmlns:a16="http://schemas.microsoft.com/office/drawing/2014/main" id="{051772E3-B540-4B68-8370-D73260A5DCD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203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28</xdr:row>
      <xdr:rowOff>304800</xdr:rowOff>
    </xdr:from>
    <xdr:to>
      <xdr:col>17</xdr:col>
      <xdr:colOff>487680</xdr:colOff>
      <xdr:row>58</xdr:row>
      <xdr:rowOff>83820</xdr:rowOff>
    </xdr:to>
    <xdr:pic>
      <xdr:nvPicPr>
        <xdr:cNvPr id="29" name="Imagen 28">
          <a:extLst>
            <a:ext uri="{FF2B5EF4-FFF2-40B4-BE49-F238E27FC236}">
              <a16:creationId xmlns:a16="http://schemas.microsoft.com/office/drawing/2014/main" id="{F3B1E097-4A6B-7A76-11C4-510806A0FA7A}"/>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85800" y="10591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228600</xdr:colOff>
      <xdr:row>28</xdr:row>
      <xdr:rowOff>304800</xdr:rowOff>
    </xdr:from>
    <xdr:to>
      <xdr:col>50</xdr:col>
      <xdr:colOff>7620</xdr:colOff>
      <xdr:row>58</xdr:row>
      <xdr:rowOff>83820</xdr:rowOff>
    </xdr:to>
    <xdr:pic>
      <xdr:nvPicPr>
        <xdr:cNvPr id="30" name="Imagen 29">
          <a:extLst>
            <a:ext uri="{FF2B5EF4-FFF2-40B4-BE49-F238E27FC236}">
              <a16:creationId xmlns:a16="http://schemas.microsoft.com/office/drawing/2014/main" id="{5DF4F3BE-32EF-946D-6516-C8EDF1E2C84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9644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381000</xdr:colOff>
      <xdr:row>28</xdr:row>
      <xdr:rowOff>304800</xdr:rowOff>
    </xdr:from>
    <xdr:to>
      <xdr:col>82</xdr:col>
      <xdr:colOff>160020</xdr:colOff>
      <xdr:row>58</xdr:row>
      <xdr:rowOff>83820</xdr:rowOff>
    </xdr:to>
    <xdr:pic>
      <xdr:nvPicPr>
        <xdr:cNvPr id="31" name="Imagen 30">
          <a:extLst>
            <a:ext uri="{FF2B5EF4-FFF2-40B4-BE49-F238E27FC236}">
              <a16:creationId xmlns:a16="http://schemas.microsoft.com/office/drawing/2014/main" id="{22DCA874-7105-2E3B-6B29-2383A508FA22}"/>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624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96</xdr:row>
      <xdr:rowOff>228600</xdr:rowOff>
    </xdr:from>
    <xdr:to>
      <xdr:col>17</xdr:col>
      <xdr:colOff>335280</xdr:colOff>
      <xdr:row>126</xdr:row>
      <xdr:rowOff>7620</xdr:rowOff>
    </xdr:to>
    <xdr:pic>
      <xdr:nvPicPr>
        <xdr:cNvPr id="32" name="Imagen 31">
          <a:extLst>
            <a:ext uri="{FF2B5EF4-FFF2-40B4-BE49-F238E27FC236}">
              <a16:creationId xmlns:a16="http://schemas.microsoft.com/office/drawing/2014/main" id="{EA869B7C-7A9B-DC0C-1EFC-802764B00E7E}"/>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64236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96</xdr:row>
      <xdr:rowOff>228600</xdr:rowOff>
    </xdr:from>
    <xdr:to>
      <xdr:col>49</xdr:col>
      <xdr:colOff>388620</xdr:colOff>
      <xdr:row>126</xdr:row>
      <xdr:rowOff>7620</xdr:rowOff>
    </xdr:to>
    <xdr:pic>
      <xdr:nvPicPr>
        <xdr:cNvPr id="33" name="Imagen 32">
          <a:extLst>
            <a:ext uri="{FF2B5EF4-FFF2-40B4-BE49-F238E27FC236}">
              <a16:creationId xmlns:a16="http://schemas.microsoft.com/office/drawing/2014/main" id="{09A3C6DB-9351-6E98-0861-3D0E0B657C4F}"/>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7358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96</xdr:row>
      <xdr:rowOff>228600</xdr:rowOff>
    </xdr:from>
    <xdr:to>
      <xdr:col>81</xdr:col>
      <xdr:colOff>388620</xdr:colOff>
      <xdr:row>126</xdr:row>
      <xdr:rowOff>7620</xdr:rowOff>
    </xdr:to>
    <xdr:pic>
      <xdr:nvPicPr>
        <xdr:cNvPr id="34" name="Imagen 33">
          <a:extLst>
            <a:ext uri="{FF2B5EF4-FFF2-40B4-BE49-F238E27FC236}">
              <a16:creationId xmlns:a16="http://schemas.microsoft.com/office/drawing/2014/main" id="{51C607AF-F8D4-8103-A302-152961C07AD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2430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164</xdr:row>
      <xdr:rowOff>0</xdr:rowOff>
    </xdr:from>
    <xdr:to>
      <xdr:col>17</xdr:col>
      <xdr:colOff>228600</xdr:colOff>
      <xdr:row>193</xdr:row>
      <xdr:rowOff>160020</xdr:rowOff>
    </xdr:to>
    <xdr:pic>
      <xdr:nvPicPr>
        <xdr:cNvPr id="35" name="Imagen 34">
          <a:extLst>
            <a:ext uri="{FF2B5EF4-FFF2-40B4-BE49-F238E27FC236}">
              <a16:creationId xmlns:a16="http://schemas.microsoft.com/office/drawing/2014/main" id="{72C75847-1E30-917D-C827-0DC6073D829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28600" y="62103000"/>
          <a:ext cx="191262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163</xdr:row>
      <xdr:rowOff>152400</xdr:rowOff>
    </xdr:from>
    <xdr:to>
      <xdr:col>49</xdr:col>
      <xdr:colOff>160020</xdr:colOff>
      <xdr:row>192</xdr:row>
      <xdr:rowOff>312420</xdr:rowOff>
    </xdr:to>
    <xdr:pic>
      <xdr:nvPicPr>
        <xdr:cNvPr id="36" name="Imagen 35">
          <a:extLst>
            <a:ext uri="{FF2B5EF4-FFF2-40B4-BE49-F238E27FC236}">
              <a16:creationId xmlns:a16="http://schemas.microsoft.com/office/drawing/2014/main" id="{5CA0C373-B565-7FB8-7FB7-602A33B261B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5072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163</xdr:row>
      <xdr:rowOff>152400</xdr:rowOff>
    </xdr:from>
    <xdr:to>
      <xdr:col>81</xdr:col>
      <xdr:colOff>388620</xdr:colOff>
      <xdr:row>192</xdr:row>
      <xdr:rowOff>312420</xdr:rowOff>
    </xdr:to>
    <xdr:pic>
      <xdr:nvPicPr>
        <xdr:cNvPr id="37" name="Imagen 36">
          <a:extLst>
            <a:ext uri="{FF2B5EF4-FFF2-40B4-BE49-F238E27FC236}">
              <a16:creationId xmlns:a16="http://schemas.microsoft.com/office/drawing/2014/main" id="{F192ED28-C693-B148-83FB-D2E91958150C}"/>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2430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228</xdr:row>
      <xdr:rowOff>0</xdr:rowOff>
    </xdr:from>
    <xdr:to>
      <xdr:col>17</xdr:col>
      <xdr:colOff>297180</xdr:colOff>
      <xdr:row>257</xdr:row>
      <xdr:rowOff>160020</xdr:rowOff>
    </xdr:to>
    <xdr:pic>
      <xdr:nvPicPr>
        <xdr:cNvPr id="38" name="Imagen 37">
          <a:extLst>
            <a:ext uri="{FF2B5EF4-FFF2-40B4-BE49-F238E27FC236}">
              <a16:creationId xmlns:a16="http://schemas.microsoft.com/office/drawing/2014/main" id="{3FB28E7C-DA3D-1AC1-E8AE-D5FABE9D5CA9}"/>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457200" y="864870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457200</xdr:colOff>
      <xdr:row>228</xdr:row>
      <xdr:rowOff>152400</xdr:rowOff>
    </xdr:from>
    <xdr:to>
      <xdr:col>49</xdr:col>
      <xdr:colOff>236220</xdr:colOff>
      <xdr:row>257</xdr:row>
      <xdr:rowOff>312420</xdr:rowOff>
    </xdr:to>
    <xdr:pic>
      <xdr:nvPicPr>
        <xdr:cNvPr id="39" name="Imagen 38">
          <a:extLst>
            <a:ext uri="{FF2B5EF4-FFF2-40B4-BE49-F238E27FC236}">
              <a16:creationId xmlns:a16="http://schemas.microsoft.com/office/drawing/2014/main" id="{36C896C5-1620-C335-6900-3B8492A8C32E}"/>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5834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228600</xdr:colOff>
      <xdr:row>228</xdr:row>
      <xdr:rowOff>152400</xdr:rowOff>
    </xdr:from>
    <xdr:to>
      <xdr:col>81</xdr:col>
      <xdr:colOff>7620</xdr:colOff>
      <xdr:row>257</xdr:row>
      <xdr:rowOff>312420</xdr:rowOff>
    </xdr:to>
    <xdr:pic>
      <xdr:nvPicPr>
        <xdr:cNvPr id="40" name="Imagen 39">
          <a:extLst>
            <a:ext uri="{FF2B5EF4-FFF2-40B4-BE49-F238E27FC236}">
              <a16:creationId xmlns:a16="http://schemas.microsoft.com/office/drawing/2014/main" id="{8ABFB669-D96D-7E2D-74D5-E7ED67DE9B0F}"/>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8620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228600</xdr:colOff>
      <xdr:row>292</xdr:row>
      <xdr:rowOff>152400</xdr:rowOff>
    </xdr:from>
    <xdr:to>
      <xdr:col>18</xdr:col>
      <xdr:colOff>388620</xdr:colOff>
      <xdr:row>321</xdr:row>
      <xdr:rowOff>312420</xdr:rowOff>
    </xdr:to>
    <xdr:pic>
      <xdr:nvPicPr>
        <xdr:cNvPr id="41" name="Imagen 40">
          <a:extLst>
            <a:ext uri="{FF2B5EF4-FFF2-40B4-BE49-F238E27FC236}">
              <a16:creationId xmlns:a16="http://schemas.microsoft.com/office/drawing/2014/main" id="{1FC142A7-DF3E-9C30-C45E-DAC8F497574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83820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76200</xdr:colOff>
      <xdr:row>292</xdr:row>
      <xdr:rowOff>76200</xdr:rowOff>
    </xdr:from>
    <xdr:to>
      <xdr:col>49</xdr:col>
      <xdr:colOff>464820</xdr:colOff>
      <xdr:row>321</xdr:row>
      <xdr:rowOff>236220</xdr:rowOff>
    </xdr:to>
    <xdr:pic>
      <xdr:nvPicPr>
        <xdr:cNvPr id="43" name="Imagen 42">
          <a:extLst>
            <a:ext uri="{FF2B5EF4-FFF2-40B4-BE49-F238E27FC236}">
              <a16:creationId xmlns:a16="http://schemas.microsoft.com/office/drawing/2014/main" id="{8BEA72AE-4EF8-55E0-62B7-DA8FEE5F84EF}"/>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8120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292</xdr:row>
      <xdr:rowOff>228600</xdr:rowOff>
    </xdr:from>
    <xdr:to>
      <xdr:col>81</xdr:col>
      <xdr:colOff>236220</xdr:colOff>
      <xdr:row>322</xdr:row>
      <xdr:rowOff>7620</xdr:rowOff>
    </xdr:to>
    <xdr:pic>
      <xdr:nvPicPr>
        <xdr:cNvPr id="44" name="Imagen 43">
          <a:extLst>
            <a:ext uri="{FF2B5EF4-FFF2-40B4-BE49-F238E27FC236}">
              <a16:creationId xmlns:a16="http://schemas.microsoft.com/office/drawing/2014/main" id="{7CD6B386-0F1C-7EAD-3DF9-83D8CF38F5F6}"/>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0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28</xdr:row>
      <xdr:rowOff>304800</xdr:rowOff>
    </xdr:from>
    <xdr:to>
      <xdr:col>147</xdr:col>
      <xdr:colOff>541020</xdr:colOff>
      <xdr:row>58</xdr:row>
      <xdr:rowOff>83820</xdr:rowOff>
    </xdr:to>
    <xdr:pic>
      <xdr:nvPicPr>
        <xdr:cNvPr id="45" name="Imagen 44">
          <a:extLst>
            <a:ext uri="{FF2B5EF4-FFF2-40B4-BE49-F238E27FC236}">
              <a16:creationId xmlns:a16="http://schemas.microsoft.com/office/drawing/2014/main" id="{DB5DBF2B-6830-9466-A770-726E6B60AE7D}"/>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28</xdr:row>
      <xdr:rowOff>228600</xdr:rowOff>
    </xdr:from>
    <xdr:to>
      <xdr:col>179</xdr:col>
      <xdr:colOff>541020</xdr:colOff>
      <xdr:row>58</xdr:row>
      <xdr:rowOff>7620</xdr:rowOff>
    </xdr:to>
    <xdr:pic>
      <xdr:nvPicPr>
        <xdr:cNvPr id="46" name="Imagen 45">
          <a:extLst>
            <a:ext uri="{FF2B5EF4-FFF2-40B4-BE49-F238E27FC236}">
              <a16:creationId xmlns:a16="http://schemas.microsoft.com/office/drawing/2014/main" id="{F9F40FEA-D44A-8902-2B8C-CB8FC12E9B82}"/>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136200" y="105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28</xdr:row>
      <xdr:rowOff>304800</xdr:rowOff>
    </xdr:from>
    <xdr:to>
      <xdr:col>212</xdr:col>
      <xdr:colOff>7620</xdr:colOff>
      <xdr:row>58</xdr:row>
      <xdr:rowOff>83820</xdr:rowOff>
    </xdr:to>
    <xdr:pic>
      <xdr:nvPicPr>
        <xdr:cNvPr id="47" name="Imagen 46">
          <a:extLst>
            <a:ext uri="{FF2B5EF4-FFF2-40B4-BE49-F238E27FC236}">
              <a16:creationId xmlns:a16="http://schemas.microsoft.com/office/drawing/2014/main" id="{E2A75095-A99C-19BD-F886-8AFED1957DC5}"/>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304800</xdr:colOff>
      <xdr:row>96</xdr:row>
      <xdr:rowOff>228600</xdr:rowOff>
    </xdr:from>
    <xdr:to>
      <xdr:col>148</xdr:col>
      <xdr:colOff>83820</xdr:colOff>
      <xdr:row>126</xdr:row>
      <xdr:rowOff>7620</xdr:rowOff>
    </xdr:to>
    <xdr:pic>
      <xdr:nvPicPr>
        <xdr:cNvPr id="48" name="Imagen 47">
          <a:extLst>
            <a:ext uri="{FF2B5EF4-FFF2-40B4-BE49-F238E27FC236}">
              <a16:creationId xmlns:a16="http://schemas.microsoft.com/office/drawing/2014/main" id="{B60FA672-ECA0-F5F5-85E1-4D3B0BE0EB5A}"/>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7814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96</xdr:row>
      <xdr:rowOff>152400</xdr:rowOff>
    </xdr:from>
    <xdr:to>
      <xdr:col>180</xdr:col>
      <xdr:colOff>83820</xdr:colOff>
      <xdr:row>125</xdr:row>
      <xdr:rowOff>312420</xdr:rowOff>
    </xdr:to>
    <xdr:pic>
      <xdr:nvPicPr>
        <xdr:cNvPr id="49" name="Imagen 48">
          <a:extLst>
            <a:ext uri="{FF2B5EF4-FFF2-40B4-BE49-F238E27FC236}">
              <a16:creationId xmlns:a16="http://schemas.microsoft.com/office/drawing/2014/main" id="{6C496560-9CE4-5E19-E8DE-CA476F70A838}"/>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2886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381000</xdr:colOff>
      <xdr:row>96</xdr:row>
      <xdr:rowOff>0</xdr:rowOff>
    </xdr:from>
    <xdr:to>
      <xdr:col>212</xdr:col>
      <xdr:colOff>160020</xdr:colOff>
      <xdr:row>125</xdr:row>
      <xdr:rowOff>160020</xdr:rowOff>
    </xdr:to>
    <xdr:pic>
      <xdr:nvPicPr>
        <xdr:cNvPr id="50" name="Imagen 49">
          <a:extLst>
            <a:ext uri="{FF2B5EF4-FFF2-40B4-BE49-F238E27FC236}">
              <a16:creationId xmlns:a16="http://schemas.microsoft.com/office/drawing/2014/main" id="{55E098BD-BB3C-11D3-6557-1064140F43F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872000" y="3619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169</xdr:row>
      <xdr:rowOff>228600</xdr:rowOff>
    </xdr:from>
    <xdr:to>
      <xdr:col>147</xdr:col>
      <xdr:colOff>388620</xdr:colOff>
      <xdr:row>199</xdr:row>
      <xdr:rowOff>7620</xdr:rowOff>
    </xdr:to>
    <xdr:pic>
      <xdr:nvPicPr>
        <xdr:cNvPr id="51" name="Imagen 50">
          <a:extLst>
            <a:ext uri="{FF2B5EF4-FFF2-40B4-BE49-F238E27FC236}">
              <a16:creationId xmlns:a16="http://schemas.microsoft.com/office/drawing/2014/main" id="{AE6F3CD5-87D0-EC53-5BC7-843B935A2BCF}"/>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476600" y="6423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169</xdr:row>
      <xdr:rowOff>76200</xdr:rowOff>
    </xdr:from>
    <xdr:to>
      <xdr:col>180</xdr:col>
      <xdr:colOff>464820</xdr:colOff>
      <xdr:row>198</xdr:row>
      <xdr:rowOff>236220</xdr:rowOff>
    </xdr:to>
    <xdr:pic>
      <xdr:nvPicPr>
        <xdr:cNvPr id="52" name="Imagen 51">
          <a:extLst>
            <a:ext uri="{FF2B5EF4-FFF2-40B4-BE49-F238E27FC236}">
              <a16:creationId xmlns:a16="http://schemas.microsoft.com/office/drawing/2014/main" id="{8E798199-2427-9C6C-29DA-1A10C986B57B}"/>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669600" y="6408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169</xdr:row>
      <xdr:rowOff>0</xdr:rowOff>
    </xdr:from>
    <xdr:to>
      <xdr:col>213</xdr:col>
      <xdr:colOff>236220</xdr:colOff>
      <xdr:row>198</xdr:row>
      <xdr:rowOff>160020</xdr:rowOff>
    </xdr:to>
    <xdr:pic>
      <xdr:nvPicPr>
        <xdr:cNvPr id="53" name="Imagen 52">
          <a:extLst>
            <a:ext uri="{FF2B5EF4-FFF2-40B4-BE49-F238E27FC236}">
              <a16:creationId xmlns:a16="http://schemas.microsoft.com/office/drawing/2014/main" id="{0FCD25EF-34B2-4246-EB0B-E96BB9339726}"/>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557800" y="6400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533400</xdr:colOff>
      <xdr:row>240</xdr:row>
      <xdr:rowOff>0</xdr:rowOff>
    </xdr:from>
    <xdr:to>
      <xdr:col>148</xdr:col>
      <xdr:colOff>312420</xdr:colOff>
      <xdr:row>269</xdr:row>
      <xdr:rowOff>160020</xdr:rowOff>
    </xdr:to>
    <xdr:pic>
      <xdr:nvPicPr>
        <xdr:cNvPr id="54" name="Imagen 53">
          <a:extLst>
            <a:ext uri="{FF2B5EF4-FFF2-40B4-BE49-F238E27FC236}">
              <a16:creationId xmlns:a16="http://schemas.microsoft.com/office/drawing/2014/main" id="{5E53C273-0E18-3965-CD27-BA60F2F6AE1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0100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533400</xdr:colOff>
      <xdr:row>240</xdr:row>
      <xdr:rowOff>152400</xdr:rowOff>
    </xdr:from>
    <xdr:to>
      <xdr:col>181</xdr:col>
      <xdr:colOff>312420</xdr:colOff>
      <xdr:row>269</xdr:row>
      <xdr:rowOff>312420</xdr:rowOff>
    </xdr:to>
    <xdr:pic>
      <xdr:nvPicPr>
        <xdr:cNvPr id="55" name="Imagen 54">
          <a:extLst>
            <a:ext uri="{FF2B5EF4-FFF2-40B4-BE49-F238E27FC236}">
              <a16:creationId xmlns:a16="http://schemas.microsoft.com/office/drawing/2014/main" id="{B333BD8C-53CA-A25D-6F0B-053C872C4AAB}"/>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00126800" y="9121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183</xdr:col>
      <xdr:colOff>152400</xdr:colOff>
      <xdr:row>240</xdr:row>
      <xdr:rowOff>0</xdr:rowOff>
    </xdr:from>
    <xdr:to>
      <xdr:col>214</xdr:col>
      <xdr:colOff>541020</xdr:colOff>
      <xdr:row>269</xdr:row>
      <xdr:rowOff>160020</xdr:rowOff>
    </xdr:to>
    <xdr:pic>
      <xdr:nvPicPr>
        <xdr:cNvPr id="56" name="Imagen 55">
          <a:extLst>
            <a:ext uri="{FF2B5EF4-FFF2-40B4-BE49-F238E27FC236}">
              <a16:creationId xmlns:a16="http://schemas.microsoft.com/office/drawing/2014/main" id="{3B9B30A8-3801-9738-436A-50E1544CACF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4722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17</xdr:col>
      <xdr:colOff>255270</xdr:colOff>
      <xdr:row>84</xdr:row>
      <xdr:rowOff>160020</xdr:rowOff>
    </xdr:to>
    <xdr:pic>
      <xdr:nvPicPr>
        <xdr:cNvPr id="5" name="Imagen 4">
          <a:extLst>
            <a:ext uri="{FF2B5EF4-FFF2-40B4-BE49-F238E27FC236}">
              <a16:creationId xmlns:a16="http://schemas.microsoft.com/office/drawing/2014/main" id="{1AF61EC2-0C59-4FE3-8C63-E9DED62B584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574000"/>
          <a:ext cx="187718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55</xdr:row>
      <xdr:rowOff>38100</xdr:rowOff>
    </xdr:from>
    <xdr:to>
      <xdr:col>49</xdr:col>
      <xdr:colOff>198120</xdr:colOff>
      <xdr:row>84</xdr:row>
      <xdr:rowOff>198120</xdr:rowOff>
    </xdr:to>
    <xdr:pic>
      <xdr:nvPicPr>
        <xdr:cNvPr id="6" name="Imagen 5">
          <a:extLst>
            <a:ext uri="{FF2B5EF4-FFF2-40B4-BE49-F238E27FC236}">
              <a16:creationId xmlns:a16="http://schemas.microsoft.com/office/drawing/2014/main" id="{E6811CAF-7DCE-4CBA-8C6A-55C32C7027A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545300" y="20612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54</xdr:row>
      <xdr:rowOff>304800</xdr:rowOff>
    </xdr:from>
    <xdr:to>
      <xdr:col>81</xdr:col>
      <xdr:colOff>45720</xdr:colOff>
      <xdr:row>84</xdr:row>
      <xdr:rowOff>83820</xdr:rowOff>
    </xdr:to>
    <xdr:pic>
      <xdr:nvPicPr>
        <xdr:cNvPr id="7" name="Imagen 6">
          <a:extLst>
            <a:ext uri="{FF2B5EF4-FFF2-40B4-BE49-F238E27FC236}">
              <a16:creationId xmlns:a16="http://schemas.microsoft.com/office/drawing/2014/main" id="{E89A3FFD-0C3D-4143-8960-4D657968F90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900100" y="2049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123</xdr:row>
      <xdr:rowOff>114300</xdr:rowOff>
    </xdr:from>
    <xdr:to>
      <xdr:col>17</xdr:col>
      <xdr:colOff>22860</xdr:colOff>
      <xdr:row>152</xdr:row>
      <xdr:rowOff>274320</xdr:rowOff>
    </xdr:to>
    <xdr:pic>
      <xdr:nvPicPr>
        <xdr:cNvPr id="8" name="Imagen 7">
          <a:extLst>
            <a:ext uri="{FF2B5EF4-FFF2-40B4-BE49-F238E27FC236}">
              <a16:creationId xmlns:a16="http://schemas.microsoft.com/office/drawing/2014/main" id="{3A9B71B1-30AD-471C-B3C2-5CA5099B861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596300"/>
          <a:ext cx="18539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123</xdr:row>
      <xdr:rowOff>152400</xdr:rowOff>
    </xdr:from>
    <xdr:to>
      <xdr:col>49</xdr:col>
      <xdr:colOff>45720</xdr:colOff>
      <xdr:row>152</xdr:row>
      <xdr:rowOff>312420</xdr:rowOff>
    </xdr:to>
    <xdr:pic>
      <xdr:nvPicPr>
        <xdr:cNvPr id="9" name="Imagen 8">
          <a:extLst>
            <a:ext uri="{FF2B5EF4-FFF2-40B4-BE49-F238E27FC236}">
              <a16:creationId xmlns:a16="http://schemas.microsoft.com/office/drawing/2014/main" id="{80742FEF-5F01-4742-A555-9F685ADEABF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3929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123</xdr:row>
      <xdr:rowOff>76200</xdr:rowOff>
    </xdr:from>
    <xdr:to>
      <xdr:col>80</xdr:col>
      <xdr:colOff>502920</xdr:colOff>
      <xdr:row>152</xdr:row>
      <xdr:rowOff>236220</xdr:rowOff>
    </xdr:to>
    <xdr:pic>
      <xdr:nvPicPr>
        <xdr:cNvPr id="10" name="Imagen 9">
          <a:extLst>
            <a:ext uri="{FF2B5EF4-FFF2-40B4-BE49-F238E27FC236}">
              <a16:creationId xmlns:a16="http://schemas.microsoft.com/office/drawing/2014/main" id="{6C51515B-6691-4C68-A850-07D2CDE62C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7477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192</xdr:row>
      <xdr:rowOff>76200</xdr:rowOff>
    </xdr:from>
    <xdr:to>
      <xdr:col>17</xdr:col>
      <xdr:colOff>60960</xdr:colOff>
      <xdr:row>221</xdr:row>
      <xdr:rowOff>236220</xdr:rowOff>
    </xdr:to>
    <xdr:pic>
      <xdr:nvPicPr>
        <xdr:cNvPr id="11" name="Imagen 10">
          <a:extLst>
            <a:ext uri="{FF2B5EF4-FFF2-40B4-BE49-F238E27FC236}">
              <a16:creationId xmlns:a16="http://schemas.microsoft.com/office/drawing/2014/main" id="{95EBBB7E-0AB7-402E-AD3F-BDE1B51DDC7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2847200"/>
          <a:ext cx="185775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191</xdr:row>
      <xdr:rowOff>342900</xdr:rowOff>
    </xdr:from>
    <xdr:to>
      <xdr:col>49</xdr:col>
      <xdr:colOff>45720</xdr:colOff>
      <xdr:row>221</xdr:row>
      <xdr:rowOff>121920</xdr:rowOff>
    </xdr:to>
    <xdr:pic>
      <xdr:nvPicPr>
        <xdr:cNvPr id="12" name="Imagen 11">
          <a:extLst>
            <a:ext uri="{FF2B5EF4-FFF2-40B4-BE49-F238E27FC236}">
              <a16:creationId xmlns:a16="http://schemas.microsoft.com/office/drawing/2014/main" id="{9DC4A506-B78B-4B31-B7CB-C3D743F4E41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3929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191</xdr:row>
      <xdr:rowOff>152400</xdr:rowOff>
    </xdr:from>
    <xdr:to>
      <xdr:col>80</xdr:col>
      <xdr:colOff>541020</xdr:colOff>
      <xdr:row>220</xdr:row>
      <xdr:rowOff>312420</xdr:rowOff>
    </xdr:to>
    <xdr:pic>
      <xdr:nvPicPr>
        <xdr:cNvPr id="13" name="Imagen 12">
          <a:extLst>
            <a:ext uri="{FF2B5EF4-FFF2-40B4-BE49-F238E27FC236}">
              <a16:creationId xmlns:a16="http://schemas.microsoft.com/office/drawing/2014/main" id="{78286D60-D980-40F1-A112-FE43AFA0583E}"/>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7858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258</xdr:row>
      <xdr:rowOff>304800</xdr:rowOff>
    </xdr:from>
    <xdr:to>
      <xdr:col>17</xdr:col>
      <xdr:colOff>83820</xdr:colOff>
      <xdr:row>288</xdr:row>
      <xdr:rowOff>83820</xdr:rowOff>
    </xdr:to>
    <xdr:pic>
      <xdr:nvPicPr>
        <xdr:cNvPr id="14" name="Imagen 13">
          <a:extLst>
            <a:ext uri="{FF2B5EF4-FFF2-40B4-BE49-F238E27FC236}">
              <a16:creationId xmlns:a16="http://schemas.microsoft.com/office/drawing/2014/main" id="{A7D41D1F-3706-495D-B0B7-2EDB8731B66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82218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258</xdr:row>
      <xdr:rowOff>266700</xdr:rowOff>
    </xdr:from>
    <xdr:to>
      <xdr:col>49</xdr:col>
      <xdr:colOff>45720</xdr:colOff>
      <xdr:row>288</xdr:row>
      <xdr:rowOff>45720</xdr:rowOff>
    </xdr:to>
    <xdr:pic>
      <xdr:nvPicPr>
        <xdr:cNvPr id="15" name="Imagen 14">
          <a:extLst>
            <a:ext uri="{FF2B5EF4-FFF2-40B4-BE49-F238E27FC236}">
              <a16:creationId xmlns:a16="http://schemas.microsoft.com/office/drawing/2014/main" id="{95A0E520-D36C-4F1C-BA55-8FE3F86AC283}"/>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392900" y="9818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258</xdr:row>
      <xdr:rowOff>228600</xdr:rowOff>
    </xdr:from>
    <xdr:to>
      <xdr:col>80</xdr:col>
      <xdr:colOff>312420</xdr:colOff>
      <xdr:row>288</xdr:row>
      <xdr:rowOff>7620</xdr:rowOff>
    </xdr:to>
    <xdr:pic>
      <xdr:nvPicPr>
        <xdr:cNvPr id="16" name="Imagen 15">
          <a:extLst>
            <a:ext uri="{FF2B5EF4-FFF2-40B4-BE49-F238E27FC236}">
              <a16:creationId xmlns:a16="http://schemas.microsoft.com/office/drawing/2014/main" id="{AC56FA50-F24C-40E4-9034-3E1DEEA31BF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557200" y="9814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323</xdr:row>
      <xdr:rowOff>38100</xdr:rowOff>
    </xdr:from>
    <xdr:to>
      <xdr:col>17</xdr:col>
      <xdr:colOff>541020</xdr:colOff>
      <xdr:row>352</xdr:row>
      <xdr:rowOff>198120</xdr:rowOff>
    </xdr:to>
    <xdr:pic>
      <xdr:nvPicPr>
        <xdr:cNvPr id="17" name="Imagen 16">
          <a:extLst>
            <a:ext uri="{FF2B5EF4-FFF2-40B4-BE49-F238E27FC236}">
              <a16:creationId xmlns:a16="http://schemas.microsoft.com/office/drawing/2014/main" id="{60431435-95E5-4BFB-AD80-0D8057158FE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7201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322</xdr:row>
      <xdr:rowOff>342900</xdr:rowOff>
    </xdr:from>
    <xdr:to>
      <xdr:col>49</xdr:col>
      <xdr:colOff>198120</xdr:colOff>
      <xdr:row>352</xdr:row>
      <xdr:rowOff>121920</xdr:rowOff>
    </xdr:to>
    <xdr:pic>
      <xdr:nvPicPr>
        <xdr:cNvPr id="18" name="Imagen 17">
          <a:extLst>
            <a:ext uri="{FF2B5EF4-FFF2-40B4-BE49-F238E27FC236}">
              <a16:creationId xmlns:a16="http://schemas.microsoft.com/office/drawing/2014/main" id="{1A11A31B-2190-45CA-BEED-3ECB8BEF08C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45300" y="12264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322</xdr:row>
      <xdr:rowOff>228600</xdr:rowOff>
    </xdr:from>
    <xdr:to>
      <xdr:col>80</xdr:col>
      <xdr:colOff>502920</xdr:colOff>
      <xdr:row>352</xdr:row>
      <xdr:rowOff>7620</xdr:rowOff>
    </xdr:to>
    <xdr:pic>
      <xdr:nvPicPr>
        <xdr:cNvPr id="19" name="Imagen 18">
          <a:extLst>
            <a:ext uri="{FF2B5EF4-FFF2-40B4-BE49-F238E27FC236}">
              <a16:creationId xmlns:a16="http://schemas.microsoft.com/office/drawing/2014/main" id="{C4A9A99A-440E-4D33-9FB8-78E2002B094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47700" y="1225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419100</xdr:colOff>
      <xdr:row>54</xdr:row>
      <xdr:rowOff>25400</xdr:rowOff>
    </xdr:from>
    <xdr:to>
      <xdr:col>147</xdr:col>
      <xdr:colOff>198120</xdr:colOff>
      <xdr:row>83</xdr:row>
      <xdr:rowOff>185420</xdr:rowOff>
    </xdr:to>
    <xdr:pic>
      <xdr:nvPicPr>
        <xdr:cNvPr id="20" name="Imagen 19">
          <a:extLst>
            <a:ext uri="{FF2B5EF4-FFF2-40B4-BE49-F238E27FC236}">
              <a16:creationId xmlns:a16="http://schemas.microsoft.com/office/drawing/2014/main" id="{E226D8F7-0057-469A-8729-16BBD5C87B25}"/>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286100" y="2021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368300</xdr:colOff>
      <xdr:row>53</xdr:row>
      <xdr:rowOff>266700</xdr:rowOff>
    </xdr:from>
    <xdr:to>
      <xdr:col>179</xdr:col>
      <xdr:colOff>147320</xdr:colOff>
      <xdr:row>83</xdr:row>
      <xdr:rowOff>45720</xdr:rowOff>
    </xdr:to>
    <xdr:pic>
      <xdr:nvPicPr>
        <xdr:cNvPr id="21" name="Imagen 20">
          <a:extLst>
            <a:ext uri="{FF2B5EF4-FFF2-40B4-BE49-F238E27FC236}">
              <a16:creationId xmlns:a16="http://schemas.microsoft.com/office/drawing/2014/main" id="{E50C19CD-52A5-42C3-84B8-9FB1916B738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742500" y="2007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596900</xdr:colOff>
      <xdr:row>53</xdr:row>
      <xdr:rowOff>228600</xdr:rowOff>
    </xdr:from>
    <xdr:to>
      <xdr:col>211</xdr:col>
      <xdr:colOff>375920</xdr:colOff>
      <xdr:row>83</xdr:row>
      <xdr:rowOff>7620</xdr:rowOff>
    </xdr:to>
    <xdr:pic>
      <xdr:nvPicPr>
        <xdr:cNvPr id="22" name="Imagen 21">
          <a:extLst>
            <a:ext uri="{FF2B5EF4-FFF2-40B4-BE49-F238E27FC236}">
              <a16:creationId xmlns:a16="http://schemas.microsoft.com/office/drawing/2014/main" id="{984D0224-80AE-423F-B703-BB655D08385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478300" y="2004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xdr:colOff>
      <xdr:row>126</xdr:row>
      <xdr:rowOff>228600</xdr:rowOff>
    </xdr:from>
    <xdr:to>
      <xdr:col>147</xdr:col>
      <xdr:colOff>426720</xdr:colOff>
      <xdr:row>156</xdr:row>
      <xdr:rowOff>7620</xdr:rowOff>
    </xdr:to>
    <xdr:pic>
      <xdr:nvPicPr>
        <xdr:cNvPr id="23" name="Imagen 22">
          <a:extLst>
            <a:ext uri="{FF2B5EF4-FFF2-40B4-BE49-F238E27FC236}">
              <a16:creationId xmlns:a16="http://schemas.microsoft.com/office/drawing/2014/main" id="{3F17D696-CAFC-4DD4-8B0D-37ED802C496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514700" y="4785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469900</xdr:colOff>
      <xdr:row>126</xdr:row>
      <xdr:rowOff>152400</xdr:rowOff>
    </xdr:from>
    <xdr:to>
      <xdr:col>179</xdr:col>
      <xdr:colOff>248920</xdr:colOff>
      <xdr:row>155</xdr:row>
      <xdr:rowOff>312420</xdr:rowOff>
    </xdr:to>
    <xdr:pic>
      <xdr:nvPicPr>
        <xdr:cNvPr id="24" name="Imagen 23">
          <a:extLst>
            <a:ext uri="{FF2B5EF4-FFF2-40B4-BE49-F238E27FC236}">
              <a16:creationId xmlns:a16="http://schemas.microsoft.com/office/drawing/2014/main" id="{9E49DEB7-8C0F-4100-ADF1-99754CCB5A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8441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584200</xdr:colOff>
      <xdr:row>126</xdr:row>
      <xdr:rowOff>152400</xdr:rowOff>
    </xdr:from>
    <xdr:to>
      <xdr:col>211</xdr:col>
      <xdr:colOff>363220</xdr:colOff>
      <xdr:row>155</xdr:row>
      <xdr:rowOff>312420</xdr:rowOff>
    </xdr:to>
    <xdr:pic>
      <xdr:nvPicPr>
        <xdr:cNvPr id="25" name="Imagen 24">
          <a:extLst>
            <a:ext uri="{FF2B5EF4-FFF2-40B4-BE49-F238E27FC236}">
              <a16:creationId xmlns:a16="http://schemas.microsoft.com/office/drawing/2014/main" id="{839000A9-EDDF-4AC5-BEE0-450AE4EA540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4656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342900</xdr:colOff>
      <xdr:row>191</xdr:row>
      <xdr:rowOff>266700</xdr:rowOff>
    </xdr:from>
    <xdr:to>
      <xdr:col>147</xdr:col>
      <xdr:colOff>121920</xdr:colOff>
      <xdr:row>221</xdr:row>
      <xdr:rowOff>45720</xdr:rowOff>
    </xdr:to>
    <xdr:pic>
      <xdr:nvPicPr>
        <xdr:cNvPr id="26" name="Imagen 25">
          <a:extLst>
            <a:ext uri="{FF2B5EF4-FFF2-40B4-BE49-F238E27FC236}">
              <a16:creationId xmlns:a16="http://schemas.microsoft.com/office/drawing/2014/main" id="{A1A1612F-C15E-4B63-B613-B1A514F4474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209900" y="72656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342900</xdr:colOff>
      <xdr:row>191</xdr:row>
      <xdr:rowOff>114300</xdr:rowOff>
    </xdr:from>
    <xdr:to>
      <xdr:col>180</xdr:col>
      <xdr:colOff>121920</xdr:colOff>
      <xdr:row>220</xdr:row>
      <xdr:rowOff>274320</xdr:rowOff>
    </xdr:to>
    <xdr:pic>
      <xdr:nvPicPr>
        <xdr:cNvPr id="27" name="Imagen 26">
          <a:extLst>
            <a:ext uri="{FF2B5EF4-FFF2-40B4-BE49-F238E27FC236}">
              <a16:creationId xmlns:a16="http://schemas.microsoft.com/office/drawing/2014/main" id="{131AE542-9C54-4F02-A423-56DCD802BE3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326700" y="72504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419100</xdr:colOff>
      <xdr:row>190</xdr:row>
      <xdr:rowOff>304800</xdr:rowOff>
    </xdr:from>
    <xdr:to>
      <xdr:col>213</xdr:col>
      <xdr:colOff>198120</xdr:colOff>
      <xdr:row>220</xdr:row>
      <xdr:rowOff>83820</xdr:rowOff>
    </xdr:to>
    <xdr:pic>
      <xdr:nvPicPr>
        <xdr:cNvPr id="28" name="Imagen 27">
          <a:extLst>
            <a:ext uri="{FF2B5EF4-FFF2-40B4-BE49-F238E27FC236}">
              <a16:creationId xmlns:a16="http://schemas.microsoft.com/office/drawing/2014/main" id="{04F55E4C-DE48-4973-9387-1FC54C53C5E5}"/>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519700" y="7231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266700</xdr:colOff>
      <xdr:row>258</xdr:row>
      <xdr:rowOff>342900</xdr:rowOff>
    </xdr:from>
    <xdr:to>
      <xdr:col>148</xdr:col>
      <xdr:colOff>45720</xdr:colOff>
      <xdr:row>288</xdr:row>
      <xdr:rowOff>121920</xdr:rowOff>
    </xdr:to>
    <xdr:pic>
      <xdr:nvPicPr>
        <xdr:cNvPr id="29" name="Imagen 28">
          <a:extLst>
            <a:ext uri="{FF2B5EF4-FFF2-40B4-BE49-F238E27FC236}">
              <a16:creationId xmlns:a16="http://schemas.microsoft.com/office/drawing/2014/main" id="{C0E5ACD4-DEDF-43B4-88BF-035D3576302B}"/>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825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228600</xdr:colOff>
      <xdr:row>258</xdr:row>
      <xdr:rowOff>190500</xdr:rowOff>
    </xdr:from>
    <xdr:to>
      <xdr:col>181</xdr:col>
      <xdr:colOff>7620</xdr:colOff>
      <xdr:row>287</xdr:row>
      <xdr:rowOff>350520</xdr:rowOff>
    </xdr:to>
    <xdr:pic>
      <xdr:nvPicPr>
        <xdr:cNvPr id="30" name="Imagen 29">
          <a:extLst>
            <a:ext uri="{FF2B5EF4-FFF2-40B4-BE49-F238E27FC236}">
              <a16:creationId xmlns:a16="http://schemas.microsoft.com/office/drawing/2014/main" id="{AC3000BF-B7CB-4D2D-B2F8-0C09D7C48368}"/>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810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190500</xdr:colOff>
      <xdr:row>258</xdr:row>
      <xdr:rowOff>76200</xdr:rowOff>
    </xdr:from>
    <xdr:to>
      <xdr:col>213</xdr:col>
      <xdr:colOff>579120</xdr:colOff>
      <xdr:row>287</xdr:row>
      <xdr:rowOff>236220</xdr:rowOff>
    </xdr:to>
    <xdr:pic>
      <xdr:nvPicPr>
        <xdr:cNvPr id="31" name="Imagen 30">
          <a:extLst>
            <a:ext uri="{FF2B5EF4-FFF2-40B4-BE49-F238E27FC236}">
              <a16:creationId xmlns:a16="http://schemas.microsoft.com/office/drawing/2014/main" id="{F322A4E6-6CFE-446B-9724-81AF3906580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79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xdr:row>
      <xdr:rowOff>152400</xdr:rowOff>
    </xdr:from>
    <xdr:to>
      <xdr:col>16</xdr:col>
      <xdr:colOff>411480</xdr:colOff>
      <xdr:row>53</xdr:row>
      <xdr:rowOff>312420</xdr:rowOff>
    </xdr:to>
    <xdr:pic>
      <xdr:nvPicPr>
        <xdr:cNvPr id="32" name="Imagen 31">
          <a:extLst>
            <a:ext uri="{FF2B5EF4-FFF2-40B4-BE49-F238E27FC236}">
              <a16:creationId xmlns:a16="http://schemas.microsoft.com/office/drawing/2014/main" id="{59AFFB94-E9A1-AFC7-637A-ED77FA5702FF}"/>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8915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24</xdr:row>
      <xdr:rowOff>152400</xdr:rowOff>
    </xdr:from>
    <xdr:to>
      <xdr:col>48</xdr:col>
      <xdr:colOff>464820</xdr:colOff>
      <xdr:row>53</xdr:row>
      <xdr:rowOff>312420</xdr:rowOff>
    </xdr:to>
    <xdr:pic>
      <xdr:nvPicPr>
        <xdr:cNvPr id="33" name="Imagen 32">
          <a:extLst>
            <a:ext uri="{FF2B5EF4-FFF2-40B4-BE49-F238E27FC236}">
              <a16:creationId xmlns:a16="http://schemas.microsoft.com/office/drawing/2014/main" id="{F788B8E6-6AEA-29E0-4CDB-2D4F1BCB6FA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02400" y="89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24</xdr:row>
      <xdr:rowOff>304800</xdr:rowOff>
    </xdr:from>
    <xdr:to>
      <xdr:col>81</xdr:col>
      <xdr:colOff>236220</xdr:colOff>
      <xdr:row>54</xdr:row>
      <xdr:rowOff>83820</xdr:rowOff>
    </xdr:to>
    <xdr:pic>
      <xdr:nvPicPr>
        <xdr:cNvPr id="34" name="Imagen 33">
          <a:extLst>
            <a:ext uri="{FF2B5EF4-FFF2-40B4-BE49-F238E27FC236}">
              <a16:creationId xmlns:a16="http://schemas.microsoft.com/office/drawing/2014/main" id="{A0CA660E-1989-1A81-BE85-8503E17EB6F8}"/>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0906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94</xdr:row>
      <xdr:rowOff>152400</xdr:rowOff>
    </xdr:from>
    <xdr:to>
      <xdr:col>16</xdr:col>
      <xdr:colOff>487680</xdr:colOff>
      <xdr:row>123</xdr:row>
      <xdr:rowOff>312420</xdr:rowOff>
    </xdr:to>
    <xdr:pic>
      <xdr:nvPicPr>
        <xdr:cNvPr id="35" name="Imagen 34">
          <a:extLst>
            <a:ext uri="{FF2B5EF4-FFF2-40B4-BE49-F238E27FC236}">
              <a16:creationId xmlns:a16="http://schemas.microsoft.com/office/drawing/2014/main" id="{1309D8FD-7B36-F6A8-9220-6ACA720CD4E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55854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94</xdr:row>
      <xdr:rowOff>76200</xdr:rowOff>
    </xdr:from>
    <xdr:to>
      <xdr:col>48</xdr:col>
      <xdr:colOff>464820</xdr:colOff>
      <xdr:row>123</xdr:row>
      <xdr:rowOff>236220</xdr:rowOff>
    </xdr:to>
    <xdr:pic>
      <xdr:nvPicPr>
        <xdr:cNvPr id="36" name="Imagen 35">
          <a:extLst>
            <a:ext uri="{FF2B5EF4-FFF2-40B4-BE49-F238E27FC236}">
              <a16:creationId xmlns:a16="http://schemas.microsoft.com/office/drawing/2014/main" id="{1C10C647-D795-DD72-D616-5EF5683412A9}"/>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2024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94</xdr:row>
      <xdr:rowOff>76200</xdr:rowOff>
    </xdr:from>
    <xdr:to>
      <xdr:col>80</xdr:col>
      <xdr:colOff>312420</xdr:colOff>
      <xdr:row>123</xdr:row>
      <xdr:rowOff>236220</xdr:rowOff>
    </xdr:to>
    <xdr:pic>
      <xdr:nvPicPr>
        <xdr:cNvPr id="37" name="Imagen 36">
          <a:extLst>
            <a:ext uri="{FF2B5EF4-FFF2-40B4-BE49-F238E27FC236}">
              <a16:creationId xmlns:a16="http://schemas.microsoft.com/office/drawing/2014/main" id="{7EC4385A-AE62-0D42-9216-F7BEBA58F9A4}"/>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855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162</xdr:row>
      <xdr:rowOff>76200</xdr:rowOff>
    </xdr:from>
    <xdr:to>
      <xdr:col>16</xdr:col>
      <xdr:colOff>449580</xdr:colOff>
      <xdr:row>191</xdr:row>
      <xdr:rowOff>236220</xdr:rowOff>
    </xdr:to>
    <xdr:pic>
      <xdr:nvPicPr>
        <xdr:cNvPr id="38" name="Imagen 37">
          <a:extLst>
            <a:ext uri="{FF2B5EF4-FFF2-40B4-BE49-F238E27FC236}">
              <a16:creationId xmlns:a16="http://schemas.microsoft.com/office/drawing/2014/main" id="{31EBFBD1-BABA-607E-E72C-C224B5A83BF5}"/>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614172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162</xdr:row>
      <xdr:rowOff>304800</xdr:rowOff>
    </xdr:from>
    <xdr:to>
      <xdr:col>48</xdr:col>
      <xdr:colOff>464820</xdr:colOff>
      <xdr:row>192</xdr:row>
      <xdr:rowOff>83820</xdr:rowOff>
    </xdr:to>
    <xdr:pic>
      <xdr:nvPicPr>
        <xdr:cNvPr id="39" name="Imagen 38">
          <a:extLst>
            <a:ext uri="{FF2B5EF4-FFF2-40B4-BE49-F238E27FC236}">
              <a16:creationId xmlns:a16="http://schemas.microsoft.com/office/drawing/2014/main" id="{92A3DAB3-3AA8-972C-A438-42DF30B1F25C}"/>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202400" y="6164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162</xdr:row>
      <xdr:rowOff>76200</xdr:rowOff>
    </xdr:from>
    <xdr:to>
      <xdr:col>80</xdr:col>
      <xdr:colOff>541020</xdr:colOff>
      <xdr:row>191</xdr:row>
      <xdr:rowOff>236220</xdr:rowOff>
    </xdr:to>
    <xdr:pic>
      <xdr:nvPicPr>
        <xdr:cNvPr id="40" name="Imagen 39">
          <a:extLst>
            <a:ext uri="{FF2B5EF4-FFF2-40B4-BE49-F238E27FC236}">
              <a16:creationId xmlns:a16="http://schemas.microsoft.com/office/drawing/2014/main" id="{0A5B861D-6591-BE9B-5D99-6CBBD6407F2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785800" y="6141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229</xdr:row>
      <xdr:rowOff>228600</xdr:rowOff>
    </xdr:from>
    <xdr:to>
      <xdr:col>16</xdr:col>
      <xdr:colOff>411480</xdr:colOff>
      <xdr:row>259</xdr:row>
      <xdr:rowOff>7620</xdr:rowOff>
    </xdr:to>
    <xdr:pic>
      <xdr:nvPicPr>
        <xdr:cNvPr id="41" name="Imagen 40">
          <a:extLst>
            <a:ext uri="{FF2B5EF4-FFF2-40B4-BE49-F238E27FC236}">
              <a16:creationId xmlns:a16="http://schemas.microsoft.com/office/drawing/2014/main" id="{CA8DCFAD-85EA-97C9-FE72-FF24EAB1DAD7}"/>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870966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304800</xdr:colOff>
      <xdr:row>229</xdr:row>
      <xdr:rowOff>228600</xdr:rowOff>
    </xdr:from>
    <xdr:to>
      <xdr:col>49</xdr:col>
      <xdr:colOff>83820</xdr:colOff>
      <xdr:row>259</xdr:row>
      <xdr:rowOff>7620</xdr:rowOff>
    </xdr:to>
    <xdr:pic>
      <xdr:nvPicPr>
        <xdr:cNvPr id="42" name="Imagen 41">
          <a:extLst>
            <a:ext uri="{FF2B5EF4-FFF2-40B4-BE49-F238E27FC236}">
              <a16:creationId xmlns:a16="http://schemas.microsoft.com/office/drawing/2014/main" id="{6CA52671-46DA-186C-E5CA-FC70B25AA1D9}"/>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431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229</xdr:row>
      <xdr:rowOff>228600</xdr:rowOff>
    </xdr:from>
    <xdr:to>
      <xdr:col>80</xdr:col>
      <xdr:colOff>464820</xdr:colOff>
      <xdr:row>259</xdr:row>
      <xdr:rowOff>7620</xdr:rowOff>
    </xdr:to>
    <xdr:pic>
      <xdr:nvPicPr>
        <xdr:cNvPr id="43" name="Imagen 42">
          <a:extLst>
            <a:ext uri="{FF2B5EF4-FFF2-40B4-BE49-F238E27FC236}">
              <a16:creationId xmlns:a16="http://schemas.microsoft.com/office/drawing/2014/main" id="{D7192F0B-D1A3-944E-8873-CE8EAC93A01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709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293</xdr:row>
      <xdr:rowOff>152400</xdr:rowOff>
    </xdr:from>
    <xdr:to>
      <xdr:col>17</xdr:col>
      <xdr:colOff>487680</xdr:colOff>
      <xdr:row>322</xdr:row>
      <xdr:rowOff>312420</xdr:rowOff>
    </xdr:to>
    <xdr:pic>
      <xdr:nvPicPr>
        <xdr:cNvPr id="44" name="Imagen 43">
          <a:extLst>
            <a:ext uri="{FF2B5EF4-FFF2-40B4-BE49-F238E27FC236}">
              <a16:creationId xmlns:a16="http://schemas.microsoft.com/office/drawing/2014/main" id="{688F53F8-5F20-02A5-84BB-12DA199A5FC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85800" y="111404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293</xdr:row>
      <xdr:rowOff>76200</xdr:rowOff>
    </xdr:from>
    <xdr:to>
      <xdr:col>49</xdr:col>
      <xdr:colOff>388620</xdr:colOff>
      <xdr:row>322</xdr:row>
      <xdr:rowOff>236220</xdr:rowOff>
    </xdr:to>
    <xdr:pic>
      <xdr:nvPicPr>
        <xdr:cNvPr id="45" name="Imagen 44">
          <a:extLst>
            <a:ext uri="{FF2B5EF4-FFF2-40B4-BE49-F238E27FC236}">
              <a16:creationId xmlns:a16="http://schemas.microsoft.com/office/drawing/2014/main" id="{97E89182-1075-5D4E-BB0B-07558C37890A}"/>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735800" y="1113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293</xdr:row>
      <xdr:rowOff>152400</xdr:rowOff>
    </xdr:from>
    <xdr:to>
      <xdr:col>81</xdr:col>
      <xdr:colOff>236220</xdr:colOff>
      <xdr:row>322</xdr:row>
      <xdr:rowOff>312420</xdr:rowOff>
    </xdr:to>
    <xdr:pic>
      <xdr:nvPicPr>
        <xdr:cNvPr id="46" name="Imagen 45">
          <a:extLst>
            <a:ext uri="{FF2B5EF4-FFF2-40B4-BE49-F238E27FC236}">
              <a16:creationId xmlns:a16="http://schemas.microsoft.com/office/drawing/2014/main" id="{0850FBFE-FBEE-B9BB-6A27-D93DFB346DB8}"/>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40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24</xdr:row>
      <xdr:rowOff>304800</xdr:rowOff>
    </xdr:from>
    <xdr:to>
      <xdr:col>147</xdr:col>
      <xdr:colOff>312420</xdr:colOff>
      <xdr:row>54</xdr:row>
      <xdr:rowOff>83820</xdr:rowOff>
    </xdr:to>
    <xdr:pic>
      <xdr:nvPicPr>
        <xdr:cNvPr id="47" name="Imagen 46">
          <a:extLst>
            <a:ext uri="{FF2B5EF4-FFF2-40B4-BE49-F238E27FC236}">
              <a16:creationId xmlns:a16="http://schemas.microsoft.com/office/drawing/2014/main" id="{E691BC2B-CAEA-07B8-D725-483B7F9B6EE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4004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24</xdr:row>
      <xdr:rowOff>228600</xdr:rowOff>
    </xdr:from>
    <xdr:to>
      <xdr:col>179</xdr:col>
      <xdr:colOff>160020</xdr:colOff>
      <xdr:row>54</xdr:row>
      <xdr:rowOff>7620</xdr:rowOff>
    </xdr:to>
    <xdr:pic>
      <xdr:nvPicPr>
        <xdr:cNvPr id="48" name="Imagen 47">
          <a:extLst>
            <a:ext uri="{FF2B5EF4-FFF2-40B4-BE49-F238E27FC236}">
              <a16:creationId xmlns:a16="http://schemas.microsoft.com/office/drawing/2014/main" id="{8D3ED191-8029-6928-594A-63CCF0F988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7552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381000</xdr:colOff>
      <xdr:row>24</xdr:row>
      <xdr:rowOff>228600</xdr:rowOff>
    </xdr:from>
    <xdr:to>
      <xdr:col>211</xdr:col>
      <xdr:colOff>160020</xdr:colOff>
      <xdr:row>54</xdr:row>
      <xdr:rowOff>7620</xdr:rowOff>
    </xdr:to>
    <xdr:pic>
      <xdr:nvPicPr>
        <xdr:cNvPr id="49" name="Imagen 48">
          <a:extLst>
            <a:ext uri="{FF2B5EF4-FFF2-40B4-BE49-F238E27FC236}">
              <a16:creationId xmlns:a16="http://schemas.microsoft.com/office/drawing/2014/main" id="{2CEC515F-6FA4-BE27-3D60-EFDB4EF6E547}"/>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2624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97</xdr:row>
      <xdr:rowOff>304800</xdr:rowOff>
    </xdr:from>
    <xdr:to>
      <xdr:col>147</xdr:col>
      <xdr:colOff>388620</xdr:colOff>
      <xdr:row>127</xdr:row>
      <xdr:rowOff>83820</xdr:rowOff>
    </xdr:to>
    <xdr:pic>
      <xdr:nvPicPr>
        <xdr:cNvPr id="50" name="Imagen 49">
          <a:extLst>
            <a:ext uri="{FF2B5EF4-FFF2-40B4-BE49-F238E27FC236}">
              <a16:creationId xmlns:a16="http://schemas.microsoft.com/office/drawing/2014/main" id="{5205B6B6-DF55-8FBC-87D1-0780FF63614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476600" y="3688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304800</xdr:colOff>
      <xdr:row>96</xdr:row>
      <xdr:rowOff>152400</xdr:rowOff>
    </xdr:from>
    <xdr:to>
      <xdr:col>179</xdr:col>
      <xdr:colOff>83820</xdr:colOff>
      <xdr:row>125</xdr:row>
      <xdr:rowOff>312420</xdr:rowOff>
    </xdr:to>
    <xdr:pic>
      <xdr:nvPicPr>
        <xdr:cNvPr id="51" name="Imagen 50">
          <a:extLst>
            <a:ext uri="{FF2B5EF4-FFF2-40B4-BE49-F238E27FC236}">
              <a16:creationId xmlns:a16="http://schemas.microsoft.com/office/drawing/2014/main" id="{6D31C0BA-A83D-8583-F42A-D799877FE296}"/>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86790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96</xdr:row>
      <xdr:rowOff>76200</xdr:rowOff>
    </xdr:from>
    <xdr:to>
      <xdr:col>211</xdr:col>
      <xdr:colOff>83820</xdr:colOff>
      <xdr:row>125</xdr:row>
      <xdr:rowOff>236220</xdr:rowOff>
    </xdr:to>
    <xdr:pic>
      <xdr:nvPicPr>
        <xdr:cNvPr id="52" name="Imagen 51">
          <a:extLst>
            <a:ext uri="{FF2B5EF4-FFF2-40B4-BE49-F238E27FC236}">
              <a16:creationId xmlns:a16="http://schemas.microsoft.com/office/drawing/2014/main" id="{18A91271-A6A9-D06E-BF89-6B3FEFADF188}"/>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186200" y="362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162</xdr:row>
      <xdr:rowOff>228600</xdr:rowOff>
    </xdr:from>
    <xdr:to>
      <xdr:col>147</xdr:col>
      <xdr:colOff>83820</xdr:colOff>
      <xdr:row>192</xdr:row>
      <xdr:rowOff>7620</xdr:rowOff>
    </xdr:to>
    <xdr:pic>
      <xdr:nvPicPr>
        <xdr:cNvPr id="53" name="Imagen 52">
          <a:extLst>
            <a:ext uri="{FF2B5EF4-FFF2-40B4-BE49-F238E27FC236}">
              <a16:creationId xmlns:a16="http://schemas.microsoft.com/office/drawing/2014/main" id="{5243091E-1A5D-7BAE-779C-92F0CCA161D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171800" y="6156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381000</xdr:colOff>
      <xdr:row>162</xdr:row>
      <xdr:rowOff>0</xdr:rowOff>
    </xdr:from>
    <xdr:to>
      <xdr:col>180</xdr:col>
      <xdr:colOff>160020</xdr:colOff>
      <xdr:row>191</xdr:row>
      <xdr:rowOff>160020</xdr:rowOff>
    </xdr:to>
    <xdr:pic>
      <xdr:nvPicPr>
        <xdr:cNvPr id="54" name="Imagen 53">
          <a:extLst>
            <a:ext uri="{FF2B5EF4-FFF2-40B4-BE49-F238E27FC236}">
              <a16:creationId xmlns:a16="http://schemas.microsoft.com/office/drawing/2014/main" id="{D8BFE555-6F02-F41A-6B84-8936506BABCF}"/>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364800" y="6134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161</xdr:row>
      <xdr:rowOff>228600</xdr:rowOff>
    </xdr:from>
    <xdr:to>
      <xdr:col>213</xdr:col>
      <xdr:colOff>7620</xdr:colOff>
      <xdr:row>191</xdr:row>
      <xdr:rowOff>7620</xdr:rowOff>
    </xdr:to>
    <xdr:pic>
      <xdr:nvPicPr>
        <xdr:cNvPr id="55" name="Imagen 54">
          <a:extLst>
            <a:ext uri="{FF2B5EF4-FFF2-40B4-BE49-F238E27FC236}">
              <a16:creationId xmlns:a16="http://schemas.microsoft.com/office/drawing/2014/main" id="{90CE50E6-B643-2BD4-CF18-BC91C6F06173}"/>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329200" y="611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229</xdr:row>
      <xdr:rowOff>228600</xdr:rowOff>
    </xdr:from>
    <xdr:to>
      <xdr:col>147</xdr:col>
      <xdr:colOff>541020</xdr:colOff>
      <xdr:row>259</xdr:row>
      <xdr:rowOff>7620</xdr:rowOff>
    </xdr:to>
    <xdr:pic>
      <xdr:nvPicPr>
        <xdr:cNvPr id="56" name="Imagen 55">
          <a:extLst>
            <a:ext uri="{FF2B5EF4-FFF2-40B4-BE49-F238E27FC236}">
              <a16:creationId xmlns:a16="http://schemas.microsoft.com/office/drawing/2014/main" id="{D06CA6D4-50A5-E736-AC21-AA68E61906B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629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229</xdr:row>
      <xdr:rowOff>228600</xdr:rowOff>
    </xdr:from>
    <xdr:to>
      <xdr:col>180</xdr:col>
      <xdr:colOff>83820</xdr:colOff>
      <xdr:row>259</xdr:row>
      <xdr:rowOff>7620</xdr:rowOff>
    </xdr:to>
    <xdr:pic>
      <xdr:nvPicPr>
        <xdr:cNvPr id="57" name="Imagen 56">
          <a:extLst>
            <a:ext uri="{FF2B5EF4-FFF2-40B4-BE49-F238E27FC236}">
              <a16:creationId xmlns:a16="http://schemas.microsoft.com/office/drawing/2014/main" id="{A3B593A0-293B-407F-0B91-E61C105552F6}"/>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288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228</xdr:row>
      <xdr:rowOff>228600</xdr:rowOff>
    </xdr:from>
    <xdr:to>
      <xdr:col>213</xdr:col>
      <xdr:colOff>7620</xdr:colOff>
      <xdr:row>258</xdr:row>
      <xdr:rowOff>7620</xdr:rowOff>
    </xdr:to>
    <xdr:pic>
      <xdr:nvPicPr>
        <xdr:cNvPr id="58" name="Imagen 57">
          <a:extLst>
            <a:ext uri="{FF2B5EF4-FFF2-40B4-BE49-F238E27FC236}">
              <a16:creationId xmlns:a16="http://schemas.microsoft.com/office/drawing/2014/main" id="{67B0937D-1DF9-223F-7657-E2B83A60B86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329200" y="867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52</xdr:row>
      <xdr:rowOff>228600</xdr:rowOff>
    </xdr:from>
    <xdr:to>
      <xdr:col>17</xdr:col>
      <xdr:colOff>598170</xdr:colOff>
      <xdr:row>82</xdr:row>
      <xdr:rowOff>7620</xdr:rowOff>
    </xdr:to>
    <xdr:pic>
      <xdr:nvPicPr>
        <xdr:cNvPr id="2" name="Imagen 1">
          <a:extLst>
            <a:ext uri="{FF2B5EF4-FFF2-40B4-BE49-F238E27FC236}">
              <a16:creationId xmlns:a16="http://schemas.microsoft.com/office/drawing/2014/main" id="{2F4EBB16-43C2-499B-8DB4-480405415CD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52</xdr:row>
      <xdr:rowOff>266700</xdr:rowOff>
    </xdr:from>
    <xdr:to>
      <xdr:col>49</xdr:col>
      <xdr:colOff>541020</xdr:colOff>
      <xdr:row>82</xdr:row>
      <xdr:rowOff>45720</xdr:rowOff>
    </xdr:to>
    <xdr:pic>
      <xdr:nvPicPr>
        <xdr:cNvPr id="3" name="Imagen 2">
          <a:extLst>
            <a:ext uri="{FF2B5EF4-FFF2-40B4-BE49-F238E27FC236}">
              <a16:creationId xmlns:a16="http://schemas.microsoft.com/office/drawing/2014/main" id="{4E2C4642-6939-41DC-ACA1-E0C3275C1A9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52</xdr:row>
      <xdr:rowOff>152400</xdr:rowOff>
    </xdr:from>
    <xdr:to>
      <xdr:col>81</xdr:col>
      <xdr:colOff>388620</xdr:colOff>
      <xdr:row>81</xdr:row>
      <xdr:rowOff>312420</xdr:rowOff>
    </xdr:to>
    <xdr:pic>
      <xdr:nvPicPr>
        <xdr:cNvPr id="4" name="Imagen 3">
          <a:extLst>
            <a:ext uri="{FF2B5EF4-FFF2-40B4-BE49-F238E27FC236}">
              <a16:creationId xmlns:a16="http://schemas.microsoft.com/office/drawing/2014/main" id="{29551140-4D47-401E-860E-C08F5CA38F5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119</xdr:row>
      <xdr:rowOff>266700</xdr:rowOff>
    </xdr:from>
    <xdr:to>
      <xdr:col>17</xdr:col>
      <xdr:colOff>365760</xdr:colOff>
      <xdr:row>149</xdr:row>
      <xdr:rowOff>45720</xdr:rowOff>
    </xdr:to>
    <xdr:pic>
      <xdr:nvPicPr>
        <xdr:cNvPr id="5" name="Imagen 4">
          <a:extLst>
            <a:ext uri="{FF2B5EF4-FFF2-40B4-BE49-F238E27FC236}">
              <a16:creationId xmlns:a16="http://schemas.microsoft.com/office/drawing/2014/main" id="{D77EE36E-09D2-4879-9B3C-E055D3A9E0A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119</xdr:row>
      <xdr:rowOff>304800</xdr:rowOff>
    </xdr:from>
    <xdr:to>
      <xdr:col>49</xdr:col>
      <xdr:colOff>388620</xdr:colOff>
      <xdr:row>149</xdr:row>
      <xdr:rowOff>83820</xdr:rowOff>
    </xdr:to>
    <xdr:pic>
      <xdr:nvPicPr>
        <xdr:cNvPr id="6" name="Imagen 5">
          <a:extLst>
            <a:ext uri="{FF2B5EF4-FFF2-40B4-BE49-F238E27FC236}">
              <a16:creationId xmlns:a16="http://schemas.microsoft.com/office/drawing/2014/main" id="{C8A12900-2F9D-477B-BC84-00D283123C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119</xdr:row>
      <xdr:rowOff>228600</xdr:rowOff>
    </xdr:from>
    <xdr:to>
      <xdr:col>81</xdr:col>
      <xdr:colOff>236220</xdr:colOff>
      <xdr:row>149</xdr:row>
      <xdr:rowOff>7620</xdr:rowOff>
    </xdr:to>
    <xdr:pic>
      <xdr:nvPicPr>
        <xdr:cNvPr id="7" name="Imagen 6">
          <a:extLst>
            <a:ext uri="{FF2B5EF4-FFF2-40B4-BE49-F238E27FC236}">
              <a16:creationId xmlns:a16="http://schemas.microsoft.com/office/drawing/2014/main" id="{56B3BE18-265A-4F2B-AA4A-F51262D66FA4}"/>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185</xdr:row>
      <xdr:rowOff>304800</xdr:rowOff>
    </xdr:from>
    <xdr:to>
      <xdr:col>17</xdr:col>
      <xdr:colOff>403860</xdr:colOff>
      <xdr:row>215</xdr:row>
      <xdr:rowOff>83820</xdr:rowOff>
    </xdr:to>
    <xdr:pic>
      <xdr:nvPicPr>
        <xdr:cNvPr id="8" name="Imagen 7">
          <a:extLst>
            <a:ext uri="{FF2B5EF4-FFF2-40B4-BE49-F238E27FC236}">
              <a16:creationId xmlns:a16="http://schemas.microsoft.com/office/drawing/2014/main" id="{652A10C3-CF92-4A23-93C4-EDEE068C7E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185</xdr:row>
      <xdr:rowOff>190500</xdr:rowOff>
    </xdr:from>
    <xdr:to>
      <xdr:col>49</xdr:col>
      <xdr:colOff>388620</xdr:colOff>
      <xdr:row>214</xdr:row>
      <xdr:rowOff>350520</xdr:rowOff>
    </xdr:to>
    <xdr:pic>
      <xdr:nvPicPr>
        <xdr:cNvPr id="9" name="Imagen 8">
          <a:extLst>
            <a:ext uri="{FF2B5EF4-FFF2-40B4-BE49-F238E27FC236}">
              <a16:creationId xmlns:a16="http://schemas.microsoft.com/office/drawing/2014/main" id="{43654177-F4EA-4032-9050-7A4C76A6486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185</xdr:row>
      <xdr:rowOff>0</xdr:rowOff>
    </xdr:from>
    <xdr:to>
      <xdr:col>81</xdr:col>
      <xdr:colOff>274320</xdr:colOff>
      <xdr:row>214</xdr:row>
      <xdr:rowOff>160020</xdr:rowOff>
    </xdr:to>
    <xdr:pic>
      <xdr:nvPicPr>
        <xdr:cNvPr id="10" name="Imagen 9">
          <a:extLst>
            <a:ext uri="{FF2B5EF4-FFF2-40B4-BE49-F238E27FC236}">
              <a16:creationId xmlns:a16="http://schemas.microsoft.com/office/drawing/2014/main" id="{B5BFC1A7-028F-4337-B1CC-0687DBA4218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252</xdr:row>
      <xdr:rowOff>304800</xdr:rowOff>
    </xdr:from>
    <xdr:to>
      <xdr:col>17</xdr:col>
      <xdr:colOff>426720</xdr:colOff>
      <xdr:row>282</xdr:row>
      <xdr:rowOff>83820</xdr:rowOff>
    </xdr:to>
    <xdr:pic>
      <xdr:nvPicPr>
        <xdr:cNvPr id="11" name="Imagen 10">
          <a:extLst>
            <a:ext uri="{FF2B5EF4-FFF2-40B4-BE49-F238E27FC236}">
              <a16:creationId xmlns:a16="http://schemas.microsoft.com/office/drawing/2014/main" id="{CBFEF0B3-DBC2-4D8D-95FC-246100AB7C7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252</xdr:row>
      <xdr:rowOff>266700</xdr:rowOff>
    </xdr:from>
    <xdr:to>
      <xdr:col>49</xdr:col>
      <xdr:colOff>388620</xdr:colOff>
      <xdr:row>282</xdr:row>
      <xdr:rowOff>45720</xdr:rowOff>
    </xdr:to>
    <xdr:pic>
      <xdr:nvPicPr>
        <xdr:cNvPr id="12" name="Imagen 11">
          <a:extLst>
            <a:ext uri="{FF2B5EF4-FFF2-40B4-BE49-F238E27FC236}">
              <a16:creationId xmlns:a16="http://schemas.microsoft.com/office/drawing/2014/main" id="{95A5E446-E31B-47C3-89C4-998549C1787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252</xdr:row>
      <xdr:rowOff>228600</xdr:rowOff>
    </xdr:from>
    <xdr:to>
      <xdr:col>81</xdr:col>
      <xdr:colOff>45720</xdr:colOff>
      <xdr:row>282</xdr:row>
      <xdr:rowOff>7620</xdr:rowOff>
    </xdr:to>
    <xdr:pic>
      <xdr:nvPicPr>
        <xdr:cNvPr id="13" name="Imagen 12">
          <a:extLst>
            <a:ext uri="{FF2B5EF4-FFF2-40B4-BE49-F238E27FC236}">
              <a16:creationId xmlns:a16="http://schemas.microsoft.com/office/drawing/2014/main" id="{8671701B-0168-4745-B436-5952A467C25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318</xdr:row>
      <xdr:rowOff>38100</xdr:rowOff>
    </xdr:from>
    <xdr:to>
      <xdr:col>18</xdr:col>
      <xdr:colOff>274320</xdr:colOff>
      <xdr:row>347</xdr:row>
      <xdr:rowOff>198120</xdr:rowOff>
    </xdr:to>
    <xdr:pic>
      <xdr:nvPicPr>
        <xdr:cNvPr id="14" name="Imagen 13">
          <a:extLst>
            <a:ext uri="{FF2B5EF4-FFF2-40B4-BE49-F238E27FC236}">
              <a16:creationId xmlns:a16="http://schemas.microsoft.com/office/drawing/2014/main" id="{45D9024D-46E9-4A86-8EA7-9B1F0D52BFA2}"/>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317</xdr:row>
      <xdr:rowOff>342900</xdr:rowOff>
    </xdr:from>
    <xdr:to>
      <xdr:col>49</xdr:col>
      <xdr:colOff>541020</xdr:colOff>
      <xdr:row>347</xdr:row>
      <xdr:rowOff>121920</xdr:rowOff>
    </xdr:to>
    <xdr:pic>
      <xdr:nvPicPr>
        <xdr:cNvPr id="15" name="Imagen 14">
          <a:extLst>
            <a:ext uri="{FF2B5EF4-FFF2-40B4-BE49-F238E27FC236}">
              <a16:creationId xmlns:a16="http://schemas.microsoft.com/office/drawing/2014/main" id="{CDA198D7-577C-4603-A3C8-59EA4499DF3D}"/>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317</xdr:row>
      <xdr:rowOff>228600</xdr:rowOff>
    </xdr:from>
    <xdr:to>
      <xdr:col>81</xdr:col>
      <xdr:colOff>236220</xdr:colOff>
      <xdr:row>347</xdr:row>
      <xdr:rowOff>7620</xdr:rowOff>
    </xdr:to>
    <xdr:pic>
      <xdr:nvPicPr>
        <xdr:cNvPr id="16" name="Imagen 15">
          <a:extLst>
            <a:ext uri="{FF2B5EF4-FFF2-40B4-BE49-F238E27FC236}">
              <a16:creationId xmlns:a16="http://schemas.microsoft.com/office/drawing/2014/main" id="{DB68E489-B34C-4C69-BD69-B2939A302F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53</xdr:row>
      <xdr:rowOff>101600</xdr:rowOff>
    </xdr:from>
    <xdr:to>
      <xdr:col>147</xdr:col>
      <xdr:colOff>541020</xdr:colOff>
      <xdr:row>82</xdr:row>
      <xdr:rowOff>261620</xdr:rowOff>
    </xdr:to>
    <xdr:pic>
      <xdr:nvPicPr>
        <xdr:cNvPr id="17" name="Imagen 16">
          <a:extLst>
            <a:ext uri="{FF2B5EF4-FFF2-40B4-BE49-F238E27FC236}">
              <a16:creationId xmlns:a16="http://schemas.microsoft.com/office/drawing/2014/main" id="{59FB5FDC-50EA-4DE4-BAD5-66A47D74CB9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52</xdr:row>
      <xdr:rowOff>342900</xdr:rowOff>
    </xdr:from>
    <xdr:to>
      <xdr:col>179</xdr:col>
      <xdr:colOff>490220</xdr:colOff>
      <xdr:row>82</xdr:row>
      <xdr:rowOff>121920</xdr:rowOff>
    </xdr:to>
    <xdr:pic>
      <xdr:nvPicPr>
        <xdr:cNvPr id="18" name="Imagen 17">
          <a:extLst>
            <a:ext uri="{FF2B5EF4-FFF2-40B4-BE49-F238E27FC236}">
              <a16:creationId xmlns:a16="http://schemas.microsoft.com/office/drawing/2014/main" id="{12B7D6F6-9411-4248-BDE1-8894FF7F80A7}"/>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52</xdr:row>
      <xdr:rowOff>304800</xdr:rowOff>
    </xdr:from>
    <xdr:to>
      <xdr:col>212</xdr:col>
      <xdr:colOff>109220</xdr:colOff>
      <xdr:row>82</xdr:row>
      <xdr:rowOff>83820</xdr:rowOff>
    </xdr:to>
    <xdr:pic>
      <xdr:nvPicPr>
        <xdr:cNvPr id="19" name="Imagen 18">
          <a:extLst>
            <a:ext uri="{FF2B5EF4-FFF2-40B4-BE49-F238E27FC236}">
              <a16:creationId xmlns:a16="http://schemas.microsoft.com/office/drawing/2014/main" id="{2E0FE627-977D-4A40-9ABD-6AC9F43244F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124</xdr:row>
      <xdr:rowOff>152400</xdr:rowOff>
    </xdr:from>
    <xdr:to>
      <xdr:col>148</xdr:col>
      <xdr:colOff>160020</xdr:colOff>
      <xdr:row>153</xdr:row>
      <xdr:rowOff>312420</xdr:rowOff>
    </xdr:to>
    <xdr:pic>
      <xdr:nvPicPr>
        <xdr:cNvPr id="20" name="Imagen 19">
          <a:extLst>
            <a:ext uri="{FF2B5EF4-FFF2-40B4-BE49-F238E27FC236}">
              <a16:creationId xmlns:a16="http://schemas.microsoft.com/office/drawing/2014/main" id="{739707EB-4A70-4676-94B7-609EEB508E27}"/>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124</xdr:row>
      <xdr:rowOff>152400</xdr:rowOff>
    </xdr:from>
    <xdr:to>
      <xdr:col>179</xdr:col>
      <xdr:colOff>591820</xdr:colOff>
      <xdr:row>153</xdr:row>
      <xdr:rowOff>312420</xdr:rowOff>
    </xdr:to>
    <xdr:pic>
      <xdr:nvPicPr>
        <xdr:cNvPr id="21" name="Imagen 20">
          <a:extLst>
            <a:ext uri="{FF2B5EF4-FFF2-40B4-BE49-F238E27FC236}">
              <a16:creationId xmlns:a16="http://schemas.microsoft.com/office/drawing/2014/main" id="{4F0ECB17-BC5A-4EE9-9B15-91BBD3BADA5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124</xdr:row>
      <xdr:rowOff>152400</xdr:rowOff>
    </xdr:from>
    <xdr:to>
      <xdr:col>212</xdr:col>
      <xdr:colOff>96520</xdr:colOff>
      <xdr:row>153</xdr:row>
      <xdr:rowOff>312420</xdr:rowOff>
    </xdr:to>
    <xdr:pic>
      <xdr:nvPicPr>
        <xdr:cNvPr id="22" name="Imagen 21">
          <a:extLst>
            <a:ext uri="{FF2B5EF4-FFF2-40B4-BE49-F238E27FC236}">
              <a16:creationId xmlns:a16="http://schemas.microsoft.com/office/drawing/2014/main" id="{3CC51853-AF35-475F-99FD-6E3152290A8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193</xdr:row>
      <xdr:rowOff>190500</xdr:rowOff>
    </xdr:from>
    <xdr:to>
      <xdr:col>147</xdr:col>
      <xdr:colOff>464820</xdr:colOff>
      <xdr:row>222</xdr:row>
      <xdr:rowOff>350520</xdr:rowOff>
    </xdr:to>
    <xdr:pic>
      <xdr:nvPicPr>
        <xdr:cNvPr id="23" name="Imagen 22">
          <a:extLst>
            <a:ext uri="{FF2B5EF4-FFF2-40B4-BE49-F238E27FC236}">
              <a16:creationId xmlns:a16="http://schemas.microsoft.com/office/drawing/2014/main" id="{B38EC848-5FC2-4E7E-8938-4F56AE1D6A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193</xdr:row>
      <xdr:rowOff>38100</xdr:rowOff>
    </xdr:from>
    <xdr:to>
      <xdr:col>180</xdr:col>
      <xdr:colOff>464820</xdr:colOff>
      <xdr:row>222</xdr:row>
      <xdr:rowOff>198120</xdr:rowOff>
    </xdr:to>
    <xdr:pic>
      <xdr:nvPicPr>
        <xdr:cNvPr id="24" name="Imagen 23">
          <a:extLst>
            <a:ext uri="{FF2B5EF4-FFF2-40B4-BE49-F238E27FC236}">
              <a16:creationId xmlns:a16="http://schemas.microsoft.com/office/drawing/2014/main" id="{B3942D89-228C-4FFD-B97E-B74B1DAB4D3A}"/>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192</xdr:row>
      <xdr:rowOff>228600</xdr:rowOff>
    </xdr:from>
    <xdr:to>
      <xdr:col>213</xdr:col>
      <xdr:colOff>541020</xdr:colOff>
      <xdr:row>222</xdr:row>
      <xdr:rowOff>7620</xdr:rowOff>
    </xdr:to>
    <xdr:pic>
      <xdr:nvPicPr>
        <xdr:cNvPr id="25" name="Imagen 24">
          <a:extLst>
            <a:ext uri="{FF2B5EF4-FFF2-40B4-BE49-F238E27FC236}">
              <a16:creationId xmlns:a16="http://schemas.microsoft.com/office/drawing/2014/main" id="{B74E6846-EA14-4299-A871-C2E1482A4ACD}"/>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264</xdr:row>
      <xdr:rowOff>114300</xdr:rowOff>
    </xdr:from>
    <xdr:to>
      <xdr:col>148</xdr:col>
      <xdr:colOff>388620</xdr:colOff>
      <xdr:row>293</xdr:row>
      <xdr:rowOff>274320</xdr:rowOff>
    </xdr:to>
    <xdr:pic>
      <xdr:nvPicPr>
        <xdr:cNvPr id="26" name="Imagen 25">
          <a:extLst>
            <a:ext uri="{FF2B5EF4-FFF2-40B4-BE49-F238E27FC236}">
              <a16:creationId xmlns:a16="http://schemas.microsoft.com/office/drawing/2014/main" id="{7072E2F0-AFE6-4867-B5AD-4DC752A4EB12}"/>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263</xdr:row>
      <xdr:rowOff>342900</xdr:rowOff>
    </xdr:from>
    <xdr:to>
      <xdr:col>181</xdr:col>
      <xdr:colOff>350520</xdr:colOff>
      <xdr:row>293</xdr:row>
      <xdr:rowOff>121920</xdr:rowOff>
    </xdr:to>
    <xdr:pic>
      <xdr:nvPicPr>
        <xdr:cNvPr id="27" name="Imagen 26">
          <a:extLst>
            <a:ext uri="{FF2B5EF4-FFF2-40B4-BE49-F238E27FC236}">
              <a16:creationId xmlns:a16="http://schemas.microsoft.com/office/drawing/2014/main" id="{41DE105D-8144-4E52-9B8E-DC32E6509D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263</xdr:row>
      <xdr:rowOff>228600</xdr:rowOff>
    </xdr:from>
    <xdr:to>
      <xdr:col>214</xdr:col>
      <xdr:colOff>312420</xdr:colOff>
      <xdr:row>293</xdr:row>
      <xdr:rowOff>7620</xdr:rowOff>
    </xdr:to>
    <xdr:pic>
      <xdr:nvPicPr>
        <xdr:cNvPr id="28" name="Imagen 27">
          <a:extLst>
            <a:ext uri="{FF2B5EF4-FFF2-40B4-BE49-F238E27FC236}">
              <a16:creationId xmlns:a16="http://schemas.microsoft.com/office/drawing/2014/main" id="{1839D436-2C80-4200-8C5C-4AFA3AEF04A8}"/>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23</xdr:row>
      <xdr:rowOff>76200</xdr:rowOff>
    </xdr:from>
    <xdr:to>
      <xdr:col>16</xdr:col>
      <xdr:colOff>598170</xdr:colOff>
      <xdr:row>52</xdr:row>
      <xdr:rowOff>236220</xdr:rowOff>
    </xdr:to>
    <xdr:pic>
      <xdr:nvPicPr>
        <xdr:cNvPr id="3" name="Imagen 2">
          <a:extLst>
            <a:ext uri="{FF2B5EF4-FFF2-40B4-BE49-F238E27FC236}">
              <a16:creationId xmlns:a16="http://schemas.microsoft.com/office/drawing/2014/main" id="{37BE24CD-DE01-B760-A5AE-2E02DFCFA3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458200"/>
          <a:ext cx="194576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23</xdr:row>
      <xdr:rowOff>114300</xdr:rowOff>
    </xdr:from>
    <xdr:to>
      <xdr:col>48</xdr:col>
      <xdr:colOff>541020</xdr:colOff>
      <xdr:row>52</xdr:row>
      <xdr:rowOff>274320</xdr:rowOff>
    </xdr:to>
    <xdr:pic>
      <xdr:nvPicPr>
        <xdr:cNvPr id="4" name="Imagen 3">
          <a:extLst>
            <a:ext uri="{FF2B5EF4-FFF2-40B4-BE49-F238E27FC236}">
              <a16:creationId xmlns:a16="http://schemas.microsoft.com/office/drawing/2014/main" id="{FACEAD7B-E1F7-C229-79C7-9A00E9154E0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450050" y="849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23</xdr:row>
      <xdr:rowOff>0</xdr:rowOff>
    </xdr:from>
    <xdr:to>
      <xdr:col>80</xdr:col>
      <xdr:colOff>388620</xdr:colOff>
      <xdr:row>52</xdr:row>
      <xdr:rowOff>160020</xdr:rowOff>
    </xdr:to>
    <xdr:pic>
      <xdr:nvPicPr>
        <xdr:cNvPr id="5" name="Imagen 4">
          <a:extLst>
            <a:ext uri="{FF2B5EF4-FFF2-40B4-BE49-F238E27FC236}">
              <a16:creationId xmlns:a16="http://schemas.microsoft.com/office/drawing/2014/main" id="{24625A93-3DFF-DC20-5307-0EC90F85B4E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49580" y="8549640"/>
          <a:ext cx="19050000" cy="1143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190500</xdr:colOff>
      <xdr:row>51</xdr:row>
      <xdr:rowOff>266700</xdr:rowOff>
    </xdr:from>
    <xdr:to>
      <xdr:col>16</xdr:col>
      <xdr:colOff>556260</xdr:colOff>
      <xdr:row>81</xdr:row>
      <xdr:rowOff>45720</xdr:rowOff>
    </xdr:to>
    <xdr:pic>
      <xdr:nvPicPr>
        <xdr:cNvPr id="6" name="Imagen 5">
          <a:extLst>
            <a:ext uri="{FF2B5EF4-FFF2-40B4-BE49-F238E27FC236}">
              <a16:creationId xmlns:a16="http://schemas.microsoft.com/office/drawing/2014/main" id="{2C5A5791-CE93-5E58-820F-51B2733A85F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90500" y="19316700"/>
          <a:ext cx="192252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190500</xdr:colOff>
      <xdr:row>51</xdr:row>
      <xdr:rowOff>304800</xdr:rowOff>
    </xdr:from>
    <xdr:to>
      <xdr:col>48</xdr:col>
      <xdr:colOff>579120</xdr:colOff>
      <xdr:row>81</xdr:row>
      <xdr:rowOff>83820</xdr:rowOff>
    </xdr:to>
    <xdr:pic>
      <xdr:nvPicPr>
        <xdr:cNvPr id="7" name="Imagen 6">
          <a:extLst>
            <a:ext uri="{FF2B5EF4-FFF2-40B4-BE49-F238E27FC236}">
              <a16:creationId xmlns:a16="http://schemas.microsoft.com/office/drawing/2014/main" id="{675CCD3E-744B-D54E-DFA3-4471A17BD7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659600" y="1935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51</xdr:row>
      <xdr:rowOff>228600</xdr:rowOff>
    </xdr:from>
    <xdr:to>
      <xdr:col>80</xdr:col>
      <xdr:colOff>426720</xdr:colOff>
      <xdr:row>81</xdr:row>
      <xdr:rowOff>7620</xdr:rowOff>
    </xdr:to>
    <xdr:pic>
      <xdr:nvPicPr>
        <xdr:cNvPr id="8" name="Imagen 7">
          <a:extLst>
            <a:ext uri="{FF2B5EF4-FFF2-40B4-BE49-F238E27FC236}">
              <a16:creationId xmlns:a16="http://schemas.microsoft.com/office/drawing/2014/main" id="{D96DA117-A010-9DC7-D03B-AECEC4136D9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14400" y="1927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152400</xdr:colOff>
      <xdr:row>80</xdr:row>
      <xdr:rowOff>266700</xdr:rowOff>
    </xdr:from>
    <xdr:to>
      <xdr:col>16</xdr:col>
      <xdr:colOff>556260</xdr:colOff>
      <xdr:row>110</xdr:row>
      <xdr:rowOff>45720</xdr:rowOff>
    </xdr:to>
    <xdr:pic>
      <xdr:nvPicPr>
        <xdr:cNvPr id="9" name="Imagen 8">
          <a:extLst>
            <a:ext uri="{FF2B5EF4-FFF2-40B4-BE49-F238E27FC236}">
              <a16:creationId xmlns:a16="http://schemas.microsoft.com/office/drawing/2014/main" id="{454A92FE-34D1-A815-ACD3-116CB66CC24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2400" y="30365700"/>
          <a:ext cx="19263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80</xdr:row>
      <xdr:rowOff>152400</xdr:rowOff>
    </xdr:from>
    <xdr:to>
      <xdr:col>48</xdr:col>
      <xdr:colOff>541020</xdr:colOff>
      <xdr:row>109</xdr:row>
      <xdr:rowOff>312420</xdr:rowOff>
    </xdr:to>
    <xdr:pic>
      <xdr:nvPicPr>
        <xdr:cNvPr id="10" name="Imagen 9">
          <a:extLst>
            <a:ext uri="{FF2B5EF4-FFF2-40B4-BE49-F238E27FC236}">
              <a16:creationId xmlns:a16="http://schemas.microsoft.com/office/drawing/2014/main" id="{8A41D379-7145-469F-05D3-B483B2C3C3F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621500" y="3025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79</xdr:row>
      <xdr:rowOff>342900</xdr:rowOff>
    </xdr:from>
    <xdr:to>
      <xdr:col>80</xdr:col>
      <xdr:colOff>426720</xdr:colOff>
      <xdr:row>109</xdr:row>
      <xdr:rowOff>121920</xdr:rowOff>
    </xdr:to>
    <xdr:pic>
      <xdr:nvPicPr>
        <xdr:cNvPr id="11" name="Imagen 10">
          <a:extLst>
            <a:ext uri="{FF2B5EF4-FFF2-40B4-BE49-F238E27FC236}">
              <a16:creationId xmlns:a16="http://schemas.microsoft.com/office/drawing/2014/main" id="{AD2D258A-C1E9-B606-49F2-260AD3A461F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014400" y="3006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110</xdr:row>
      <xdr:rowOff>38100</xdr:rowOff>
    </xdr:from>
    <xdr:to>
      <xdr:col>16</xdr:col>
      <xdr:colOff>426720</xdr:colOff>
      <xdr:row>139</xdr:row>
      <xdr:rowOff>198120</xdr:rowOff>
    </xdr:to>
    <xdr:pic>
      <xdr:nvPicPr>
        <xdr:cNvPr id="12" name="Imagen 11">
          <a:extLst>
            <a:ext uri="{FF2B5EF4-FFF2-40B4-BE49-F238E27FC236}">
              <a16:creationId xmlns:a16="http://schemas.microsoft.com/office/drawing/2014/main" id="{5D66B412-9566-3681-C7C0-74C76398E4C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1567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110</xdr:row>
      <xdr:rowOff>0</xdr:rowOff>
    </xdr:from>
    <xdr:to>
      <xdr:col>48</xdr:col>
      <xdr:colOff>388620</xdr:colOff>
      <xdr:row>139</xdr:row>
      <xdr:rowOff>160020</xdr:rowOff>
    </xdr:to>
    <xdr:pic>
      <xdr:nvPicPr>
        <xdr:cNvPr id="13" name="Imagen 12">
          <a:extLst>
            <a:ext uri="{FF2B5EF4-FFF2-40B4-BE49-F238E27FC236}">
              <a16:creationId xmlns:a16="http://schemas.microsoft.com/office/drawing/2014/main" id="{E732735A-31C8-4EB8-D99A-05C60F7D89B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469100" y="4152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109</xdr:row>
      <xdr:rowOff>342900</xdr:rowOff>
    </xdr:from>
    <xdr:to>
      <xdr:col>80</xdr:col>
      <xdr:colOff>45720</xdr:colOff>
      <xdr:row>139</xdr:row>
      <xdr:rowOff>121920</xdr:rowOff>
    </xdr:to>
    <xdr:pic>
      <xdr:nvPicPr>
        <xdr:cNvPr id="14" name="Imagen 13">
          <a:extLst>
            <a:ext uri="{FF2B5EF4-FFF2-40B4-BE49-F238E27FC236}">
              <a16:creationId xmlns:a16="http://schemas.microsoft.com/office/drawing/2014/main" id="{6CF9A58B-AD1E-8696-E9CA-AAB21CB84F0E}"/>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633400" y="4149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342900</xdr:colOff>
      <xdr:row>139</xdr:row>
      <xdr:rowOff>114300</xdr:rowOff>
    </xdr:from>
    <xdr:to>
      <xdr:col>17</xdr:col>
      <xdr:colOff>160020</xdr:colOff>
      <xdr:row>168</xdr:row>
      <xdr:rowOff>274320</xdr:rowOff>
    </xdr:to>
    <xdr:pic>
      <xdr:nvPicPr>
        <xdr:cNvPr id="15" name="Imagen 14">
          <a:extLst>
            <a:ext uri="{FF2B5EF4-FFF2-40B4-BE49-F238E27FC236}">
              <a16:creationId xmlns:a16="http://schemas.microsoft.com/office/drawing/2014/main" id="{D4C8F984-0FD2-78C4-D70E-1B15BA99950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42900" y="5269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xdr:colOff>
      <xdr:row>139</xdr:row>
      <xdr:rowOff>38100</xdr:rowOff>
    </xdr:from>
    <xdr:to>
      <xdr:col>48</xdr:col>
      <xdr:colOff>426720</xdr:colOff>
      <xdr:row>168</xdr:row>
      <xdr:rowOff>198120</xdr:rowOff>
    </xdr:to>
    <xdr:pic>
      <xdr:nvPicPr>
        <xdr:cNvPr id="16" name="Imagen 15">
          <a:extLst>
            <a:ext uri="{FF2B5EF4-FFF2-40B4-BE49-F238E27FC236}">
              <a16:creationId xmlns:a16="http://schemas.microsoft.com/office/drawing/2014/main" id="{D5FF3FEF-13EE-CF5E-80C0-BC125AF7512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07200" y="5261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342900</xdr:colOff>
      <xdr:row>138</xdr:row>
      <xdr:rowOff>304800</xdr:rowOff>
    </xdr:from>
    <xdr:to>
      <xdr:col>80</xdr:col>
      <xdr:colOff>121920</xdr:colOff>
      <xdr:row>168</xdr:row>
      <xdr:rowOff>83820</xdr:rowOff>
    </xdr:to>
    <xdr:pic>
      <xdr:nvPicPr>
        <xdr:cNvPr id="17" name="Imagen 16">
          <a:extLst>
            <a:ext uri="{FF2B5EF4-FFF2-40B4-BE49-F238E27FC236}">
              <a16:creationId xmlns:a16="http://schemas.microsoft.com/office/drawing/2014/main" id="{8366763E-7E81-7DB8-C042-219EA805436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09600" y="525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431800</xdr:colOff>
      <xdr:row>22</xdr:row>
      <xdr:rowOff>254000</xdr:rowOff>
    </xdr:from>
    <xdr:to>
      <xdr:col>141</xdr:col>
      <xdr:colOff>210820</xdr:colOff>
      <xdr:row>52</xdr:row>
      <xdr:rowOff>33020</xdr:rowOff>
    </xdr:to>
    <xdr:pic>
      <xdr:nvPicPr>
        <xdr:cNvPr id="25" name="Imagen 24">
          <a:extLst>
            <a:ext uri="{FF2B5EF4-FFF2-40B4-BE49-F238E27FC236}">
              <a16:creationId xmlns:a16="http://schemas.microsoft.com/office/drawing/2014/main" id="{9531D0AD-DD7F-D8B0-42E6-8346FAC6AEC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5869800" y="82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482600</xdr:colOff>
      <xdr:row>52</xdr:row>
      <xdr:rowOff>228600</xdr:rowOff>
    </xdr:from>
    <xdr:to>
      <xdr:col>141</xdr:col>
      <xdr:colOff>261620</xdr:colOff>
      <xdr:row>82</xdr:row>
      <xdr:rowOff>7620</xdr:rowOff>
    </xdr:to>
    <xdr:pic>
      <xdr:nvPicPr>
        <xdr:cNvPr id="26" name="Imagen 25">
          <a:extLst>
            <a:ext uri="{FF2B5EF4-FFF2-40B4-BE49-F238E27FC236}">
              <a16:creationId xmlns:a16="http://schemas.microsoft.com/office/drawing/2014/main" id="{F25FDB7F-FBB2-1589-1664-BEACF02B6D5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759206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152400</xdr:colOff>
      <xdr:row>112</xdr:row>
      <xdr:rowOff>304800</xdr:rowOff>
    </xdr:from>
    <xdr:to>
      <xdr:col>140</xdr:col>
      <xdr:colOff>541020</xdr:colOff>
      <xdr:row>142</xdr:row>
      <xdr:rowOff>83820</xdr:rowOff>
    </xdr:to>
    <xdr:pic>
      <xdr:nvPicPr>
        <xdr:cNvPr id="27" name="Imagen 26">
          <a:extLst>
            <a:ext uri="{FF2B5EF4-FFF2-40B4-BE49-F238E27FC236}">
              <a16:creationId xmlns:a16="http://schemas.microsoft.com/office/drawing/2014/main" id="{E29EC8A6-069C-74F4-02BC-77A3699EA2A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5361800" y="4259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228600</xdr:colOff>
      <xdr:row>143</xdr:row>
      <xdr:rowOff>228600</xdr:rowOff>
    </xdr:from>
    <xdr:to>
      <xdr:col>141</xdr:col>
      <xdr:colOff>7620</xdr:colOff>
      <xdr:row>173</xdr:row>
      <xdr:rowOff>7620</xdr:rowOff>
    </xdr:to>
    <xdr:pic>
      <xdr:nvPicPr>
        <xdr:cNvPr id="28" name="Imagen 27">
          <a:extLst>
            <a:ext uri="{FF2B5EF4-FFF2-40B4-BE49-F238E27FC236}">
              <a16:creationId xmlns:a16="http://schemas.microsoft.com/office/drawing/2014/main" id="{7712DE43-34E5-E6C4-4726-F2C6F09DC5FE}"/>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5438000" y="5433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152400</xdr:colOff>
      <xdr:row>112</xdr:row>
      <xdr:rowOff>152400</xdr:rowOff>
    </xdr:from>
    <xdr:to>
      <xdr:col>173</xdr:col>
      <xdr:colOff>541020</xdr:colOff>
      <xdr:row>141</xdr:row>
      <xdr:rowOff>312420</xdr:rowOff>
    </xdr:to>
    <xdr:pic>
      <xdr:nvPicPr>
        <xdr:cNvPr id="29" name="Imagen 28">
          <a:extLst>
            <a:ext uri="{FF2B5EF4-FFF2-40B4-BE49-F238E27FC236}">
              <a16:creationId xmlns:a16="http://schemas.microsoft.com/office/drawing/2014/main" id="{D9F42ACD-2C3D-6D8D-1408-95B75C0A3B8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5478600" y="4244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190500</xdr:colOff>
      <xdr:row>143</xdr:row>
      <xdr:rowOff>76200</xdr:rowOff>
    </xdr:from>
    <xdr:to>
      <xdr:col>173</xdr:col>
      <xdr:colOff>579120</xdr:colOff>
      <xdr:row>172</xdr:row>
      <xdr:rowOff>236220</xdr:rowOff>
    </xdr:to>
    <xdr:pic>
      <xdr:nvPicPr>
        <xdr:cNvPr id="30" name="Imagen 29">
          <a:extLst>
            <a:ext uri="{FF2B5EF4-FFF2-40B4-BE49-F238E27FC236}">
              <a16:creationId xmlns:a16="http://schemas.microsoft.com/office/drawing/2014/main" id="{25C5AAE2-095C-1CE8-30B3-E1244A6788C4}"/>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95859600" y="5417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228600</xdr:colOff>
      <xdr:row>111</xdr:row>
      <xdr:rowOff>342900</xdr:rowOff>
    </xdr:from>
    <xdr:to>
      <xdr:col>207</xdr:col>
      <xdr:colOff>7620</xdr:colOff>
      <xdr:row>141</xdr:row>
      <xdr:rowOff>121920</xdr:rowOff>
    </xdr:to>
    <xdr:pic>
      <xdr:nvPicPr>
        <xdr:cNvPr id="31" name="Imagen 30">
          <a:extLst>
            <a:ext uri="{FF2B5EF4-FFF2-40B4-BE49-F238E27FC236}">
              <a16:creationId xmlns:a16="http://schemas.microsoft.com/office/drawing/2014/main" id="{FEC00D85-3804-A3DC-3F12-7A7EBF6E2E6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6014500" y="4225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152400</xdr:colOff>
      <xdr:row>142</xdr:row>
      <xdr:rowOff>342900</xdr:rowOff>
    </xdr:from>
    <xdr:to>
      <xdr:col>206</xdr:col>
      <xdr:colOff>541020</xdr:colOff>
      <xdr:row>172</xdr:row>
      <xdr:rowOff>121920</xdr:rowOff>
    </xdr:to>
    <xdr:pic>
      <xdr:nvPicPr>
        <xdr:cNvPr id="32" name="Imagen 31">
          <a:extLst>
            <a:ext uri="{FF2B5EF4-FFF2-40B4-BE49-F238E27FC236}">
              <a16:creationId xmlns:a16="http://schemas.microsoft.com/office/drawing/2014/main" id="{8E87189D-91F4-6C5E-8E3C-D583BC41B6DE}"/>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5938300" y="5406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381000</xdr:colOff>
      <xdr:row>22</xdr:row>
      <xdr:rowOff>114300</xdr:rowOff>
    </xdr:from>
    <xdr:to>
      <xdr:col>173</xdr:col>
      <xdr:colOff>160020</xdr:colOff>
      <xdr:row>51</xdr:row>
      <xdr:rowOff>274320</xdr:rowOff>
    </xdr:to>
    <xdr:pic>
      <xdr:nvPicPr>
        <xdr:cNvPr id="33" name="Imagen 32">
          <a:extLst>
            <a:ext uri="{FF2B5EF4-FFF2-40B4-BE49-F238E27FC236}">
              <a16:creationId xmlns:a16="http://schemas.microsoft.com/office/drawing/2014/main" id="{8D1269DD-242A-5700-AA70-EF5A2673C8D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95440500" y="81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304800</xdr:colOff>
      <xdr:row>52</xdr:row>
      <xdr:rowOff>228600</xdr:rowOff>
    </xdr:from>
    <xdr:to>
      <xdr:col>173</xdr:col>
      <xdr:colOff>83820</xdr:colOff>
      <xdr:row>82</xdr:row>
      <xdr:rowOff>7620</xdr:rowOff>
    </xdr:to>
    <xdr:pic>
      <xdr:nvPicPr>
        <xdr:cNvPr id="34" name="Imagen 33">
          <a:extLst>
            <a:ext uri="{FF2B5EF4-FFF2-40B4-BE49-F238E27FC236}">
              <a16:creationId xmlns:a16="http://schemas.microsoft.com/office/drawing/2014/main" id="{58C3D474-CB8E-4CEE-FBAF-5E96AE2DF466}"/>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53643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174</xdr:col>
      <xdr:colOff>0</xdr:colOff>
      <xdr:row>22</xdr:row>
      <xdr:rowOff>76200</xdr:rowOff>
    </xdr:from>
    <xdr:to>
      <xdr:col>205</xdr:col>
      <xdr:colOff>388620</xdr:colOff>
      <xdr:row>51</xdr:row>
      <xdr:rowOff>236220</xdr:rowOff>
    </xdr:to>
    <xdr:pic>
      <xdr:nvPicPr>
        <xdr:cNvPr id="35" name="Imagen 34">
          <a:extLst>
            <a:ext uri="{FF2B5EF4-FFF2-40B4-BE49-F238E27FC236}">
              <a16:creationId xmlns:a16="http://schemas.microsoft.com/office/drawing/2014/main" id="{DD98C614-FC62-CC1A-DA50-90C0F6FDC69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15176300" y="807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173</xdr:col>
      <xdr:colOff>419100</xdr:colOff>
      <xdr:row>52</xdr:row>
      <xdr:rowOff>228600</xdr:rowOff>
    </xdr:from>
    <xdr:to>
      <xdr:col>205</xdr:col>
      <xdr:colOff>198120</xdr:colOff>
      <xdr:row>82</xdr:row>
      <xdr:rowOff>7620</xdr:rowOff>
    </xdr:to>
    <xdr:pic>
      <xdr:nvPicPr>
        <xdr:cNvPr id="36" name="Imagen 35">
          <a:extLst>
            <a:ext uri="{FF2B5EF4-FFF2-40B4-BE49-F238E27FC236}">
              <a16:creationId xmlns:a16="http://schemas.microsoft.com/office/drawing/2014/main" id="{FA9B1585-C2F5-D651-E7AD-503DE01B89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49858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228600</xdr:colOff>
      <xdr:row>66</xdr:row>
      <xdr:rowOff>0</xdr:rowOff>
    </xdr:from>
    <xdr:to>
      <xdr:col>18</xdr:col>
      <xdr:colOff>7620</xdr:colOff>
      <xdr:row>95</xdr:row>
      <xdr:rowOff>160020</xdr:rowOff>
    </xdr:to>
    <xdr:pic>
      <xdr:nvPicPr>
        <xdr:cNvPr id="4" name="Imagen 3">
          <a:extLst>
            <a:ext uri="{FF2B5EF4-FFF2-40B4-BE49-F238E27FC236}">
              <a16:creationId xmlns:a16="http://schemas.microsoft.com/office/drawing/2014/main" id="{8D5CC905-0648-4493-8126-FF5B3D8CFA0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38200" y="2476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131</xdr:row>
      <xdr:rowOff>304800</xdr:rowOff>
    </xdr:from>
    <xdr:to>
      <xdr:col>17</xdr:col>
      <xdr:colOff>464820</xdr:colOff>
      <xdr:row>161</xdr:row>
      <xdr:rowOff>83820</xdr:rowOff>
    </xdr:to>
    <xdr:pic>
      <xdr:nvPicPr>
        <xdr:cNvPr id="7" name="Imagen 6">
          <a:extLst>
            <a:ext uri="{FF2B5EF4-FFF2-40B4-BE49-F238E27FC236}">
              <a16:creationId xmlns:a16="http://schemas.microsoft.com/office/drawing/2014/main" id="{051715F3-34CF-4EB4-BC91-8C6FAFA0CAF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85800" y="498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114300</xdr:colOff>
      <xdr:row>199</xdr:row>
      <xdr:rowOff>0</xdr:rowOff>
    </xdr:from>
    <xdr:to>
      <xdr:col>17</xdr:col>
      <xdr:colOff>502920</xdr:colOff>
      <xdr:row>228</xdr:row>
      <xdr:rowOff>160020</xdr:rowOff>
    </xdr:to>
    <xdr:pic>
      <xdr:nvPicPr>
        <xdr:cNvPr id="10" name="Imagen 9">
          <a:extLst>
            <a:ext uri="{FF2B5EF4-FFF2-40B4-BE49-F238E27FC236}">
              <a16:creationId xmlns:a16="http://schemas.microsoft.com/office/drawing/2014/main" id="{71D033EE-AFF7-470E-BE55-1233B88D3B2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23900" y="7543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495300</xdr:colOff>
      <xdr:row>265</xdr:row>
      <xdr:rowOff>0</xdr:rowOff>
    </xdr:from>
    <xdr:to>
      <xdr:col>17</xdr:col>
      <xdr:colOff>274320</xdr:colOff>
      <xdr:row>294</xdr:row>
      <xdr:rowOff>160020</xdr:rowOff>
    </xdr:to>
    <xdr:pic>
      <xdr:nvPicPr>
        <xdr:cNvPr id="13" name="Imagen 12">
          <a:extLst>
            <a:ext uri="{FF2B5EF4-FFF2-40B4-BE49-F238E27FC236}">
              <a16:creationId xmlns:a16="http://schemas.microsoft.com/office/drawing/2014/main" id="{B34FA75D-486D-461E-BF38-6C6FE2C40ED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95300" y="10058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329</xdr:row>
      <xdr:rowOff>152400</xdr:rowOff>
    </xdr:from>
    <xdr:to>
      <xdr:col>17</xdr:col>
      <xdr:colOff>464820</xdr:colOff>
      <xdr:row>358</xdr:row>
      <xdr:rowOff>312420</xdr:rowOff>
    </xdr:to>
    <xdr:pic>
      <xdr:nvPicPr>
        <xdr:cNvPr id="16" name="Imagen 15">
          <a:extLst>
            <a:ext uri="{FF2B5EF4-FFF2-40B4-BE49-F238E27FC236}">
              <a16:creationId xmlns:a16="http://schemas.microsoft.com/office/drawing/2014/main" id="{1BD8B448-50BD-4260-913B-650E11345F1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85800" y="125120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330200</xdr:colOff>
      <xdr:row>65</xdr:row>
      <xdr:rowOff>304800</xdr:rowOff>
    </xdr:from>
    <xdr:to>
      <xdr:col>72</xdr:col>
      <xdr:colOff>109220</xdr:colOff>
      <xdr:row>95</xdr:row>
      <xdr:rowOff>83820</xdr:rowOff>
    </xdr:to>
    <xdr:pic>
      <xdr:nvPicPr>
        <xdr:cNvPr id="19" name="Imagen 18">
          <a:extLst>
            <a:ext uri="{FF2B5EF4-FFF2-40B4-BE49-F238E27FC236}">
              <a16:creationId xmlns:a16="http://schemas.microsoft.com/office/drawing/2014/main" id="{54A092DC-1EC9-413E-B4A9-05961F90CA49}"/>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3858200" y="2468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393700</xdr:colOff>
      <xdr:row>132</xdr:row>
      <xdr:rowOff>228600</xdr:rowOff>
    </xdr:from>
    <xdr:to>
      <xdr:col>72</xdr:col>
      <xdr:colOff>172720</xdr:colOff>
      <xdr:row>162</xdr:row>
      <xdr:rowOff>7620</xdr:rowOff>
    </xdr:to>
    <xdr:pic>
      <xdr:nvPicPr>
        <xdr:cNvPr id="22" name="Imagen 21">
          <a:extLst>
            <a:ext uri="{FF2B5EF4-FFF2-40B4-BE49-F238E27FC236}">
              <a16:creationId xmlns:a16="http://schemas.microsoft.com/office/drawing/2014/main" id="{3C62EA04-2B66-4628-889D-72DBE9A727C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39217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198</xdr:row>
      <xdr:rowOff>304800</xdr:rowOff>
    </xdr:from>
    <xdr:to>
      <xdr:col>72</xdr:col>
      <xdr:colOff>312420</xdr:colOff>
      <xdr:row>228</xdr:row>
      <xdr:rowOff>83820</xdr:rowOff>
    </xdr:to>
    <xdr:pic>
      <xdr:nvPicPr>
        <xdr:cNvPr id="25" name="Imagen 24">
          <a:extLst>
            <a:ext uri="{FF2B5EF4-FFF2-40B4-BE49-F238E27FC236}">
              <a16:creationId xmlns:a16="http://schemas.microsoft.com/office/drawing/2014/main" id="{9CCAC47A-BAFA-418A-9040-19D9BB036BC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4061400" y="7536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265</xdr:row>
      <xdr:rowOff>228600</xdr:rowOff>
    </xdr:from>
    <xdr:to>
      <xdr:col>72</xdr:col>
      <xdr:colOff>312420</xdr:colOff>
      <xdr:row>295</xdr:row>
      <xdr:rowOff>7620</xdr:rowOff>
    </xdr:to>
    <xdr:pic>
      <xdr:nvPicPr>
        <xdr:cNvPr id="28" name="Imagen 27">
          <a:extLst>
            <a:ext uri="{FF2B5EF4-FFF2-40B4-BE49-F238E27FC236}">
              <a16:creationId xmlns:a16="http://schemas.microsoft.com/office/drawing/2014/main" id="{A9FD97D0-A153-4F50-ADDF-3AA69438620F}"/>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4061400" y="10081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685800</xdr:colOff>
      <xdr:row>36</xdr:row>
      <xdr:rowOff>304800</xdr:rowOff>
    </xdr:from>
    <xdr:to>
      <xdr:col>18</xdr:col>
      <xdr:colOff>121920</xdr:colOff>
      <xdr:row>66</xdr:row>
      <xdr:rowOff>83820</xdr:rowOff>
    </xdr:to>
    <xdr:pic>
      <xdr:nvPicPr>
        <xdr:cNvPr id="2" name="Imagen 1">
          <a:extLst>
            <a:ext uri="{FF2B5EF4-FFF2-40B4-BE49-F238E27FC236}">
              <a16:creationId xmlns:a16="http://schemas.microsoft.com/office/drawing/2014/main" id="{61047D72-8FFB-58AC-2852-0FBFC63224E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95400" y="13639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381000</xdr:colOff>
      <xdr:row>103</xdr:row>
      <xdr:rowOff>76200</xdr:rowOff>
    </xdr:from>
    <xdr:to>
      <xdr:col>17</xdr:col>
      <xdr:colOff>426720</xdr:colOff>
      <xdr:row>132</xdr:row>
      <xdr:rowOff>236220</xdr:rowOff>
    </xdr:to>
    <xdr:pic>
      <xdr:nvPicPr>
        <xdr:cNvPr id="3" name="Imagen 2">
          <a:extLst>
            <a:ext uri="{FF2B5EF4-FFF2-40B4-BE49-F238E27FC236}">
              <a16:creationId xmlns:a16="http://schemas.microsoft.com/office/drawing/2014/main" id="{DDC4ABAE-19C7-A139-ADFD-2477D09BF2B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90600" y="38938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228600</xdr:colOff>
      <xdr:row>170</xdr:row>
      <xdr:rowOff>152400</xdr:rowOff>
    </xdr:from>
    <xdr:to>
      <xdr:col>17</xdr:col>
      <xdr:colOff>274320</xdr:colOff>
      <xdr:row>199</xdr:row>
      <xdr:rowOff>312420</xdr:rowOff>
    </xdr:to>
    <xdr:pic>
      <xdr:nvPicPr>
        <xdr:cNvPr id="5" name="Imagen 4">
          <a:extLst>
            <a:ext uri="{FF2B5EF4-FFF2-40B4-BE49-F238E27FC236}">
              <a16:creationId xmlns:a16="http://schemas.microsoft.com/office/drawing/2014/main" id="{530A7CCB-F0BB-9608-6D37-2DB63C1F139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38200" y="64541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152400</xdr:colOff>
      <xdr:row>236</xdr:row>
      <xdr:rowOff>76200</xdr:rowOff>
    </xdr:from>
    <xdr:to>
      <xdr:col>17</xdr:col>
      <xdr:colOff>198120</xdr:colOff>
      <xdr:row>265</xdr:row>
      <xdr:rowOff>236220</xdr:rowOff>
    </xdr:to>
    <xdr:pic>
      <xdr:nvPicPr>
        <xdr:cNvPr id="6" name="Imagen 5">
          <a:extLst>
            <a:ext uri="{FF2B5EF4-FFF2-40B4-BE49-F238E27FC236}">
              <a16:creationId xmlns:a16="http://schemas.microsoft.com/office/drawing/2014/main" id="{8F776AB9-B1B0-CB9E-A824-A0B371B8A9D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762000" y="89611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304800</xdr:colOff>
      <xdr:row>300</xdr:row>
      <xdr:rowOff>228600</xdr:rowOff>
    </xdr:from>
    <xdr:to>
      <xdr:col>17</xdr:col>
      <xdr:colOff>388620</xdr:colOff>
      <xdr:row>330</xdr:row>
      <xdr:rowOff>7620</xdr:rowOff>
    </xdr:to>
    <xdr:pic>
      <xdr:nvPicPr>
        <xdr:cNvPr id="8" name="Imagen 7">
          <a:extLst>
            <a:ext uri="{FF2B5EF4-FFF2-40B4-BE49-F238E27FC236}">
              <a16:creationId xmlns:a16="http://schemas.microsoft.com/office/drawing/2014/main" id="{E3D1BF67-C58F-875F-1D08-10910B7E8E7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14400" y="114147600"/>
          <a:ext cx="18981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304800</xdr:colOff>
      <xdr:row>37</xdr:row>
      <xdr:rowOff>0</xdr:rowOff>
    </xdr:from>
    <xdr:to>
      <xdr:col>72</xdr:col>
      <xdr:colOff>83820</xdr:colOff>
      <xdr:row>66</xdr:row>
      <xdr:rowOff>160020</xdr:rowOff>
    </xdr:to>
    <xdr:pic>
      <xdr:nvPicPr>
        <xdr:cNvPr id="9" name="Imagen 8">
          <a:extLst>
            <a:ext uri="{FF2B5EF4-FFF2-40B4-BE49-F238E27FC236}">
              <a16:creationId xmlns:a16="http://schemas.microsoft.com/office/drawing/2014/main" id="{ABA338E3-6362-D3D6-3DC9-6DA24FA7ED57}"/>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3832800" y="1371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304800</xdr:colOff>
      <xdr:row>102</xdr:row>
      <xdr:rowOff>228600</xdr:rowOff>
    </xdr:from>
    <xdr:to>
      <xdr:col>72</xdr:col>
      <xdr:colOff>83820</xdr:colOff>
      <xdr:row>132</xdr:row>
      <xdr:rowOff>7620</xdr:rowOff>
    </xdr:to>
    <xdr:pic>
      <xdr:nvPicPr>
        <xdr:cNvPr id="11" name="Imagen 10">
          <a:extLst>
            <a:ext uri="{FF2B5EF4-FFF2-40B4-BE49-F238E27FC236}">
              <a16:creationId xmlns:a16="http://schemas.microsoft.com/office/drawing/2014/main" id="{006D7FD4-B508-91F9-7457-ABBD4FBD8165}"/>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3832800" y="3870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41</xdr:col>
      <xdr:colOff>0</xdr:colOff>
      <xdr:row>170</xdr:row>
      <xdr:rowOff>76200</xdr:rowOff>
    </xdr:from>
    <xdr:to>
      <xdr:col>72</xdr:col>
      <xdr:colOff>388620</xdr:colOff>
      <xdr:row>199</xdr:row>
      <xdr:rowOff>236220</xdr:rowOff>
    </xdr:to>
    <xdr:pic>
      <xdr:nvPicPr>
        <xdr:cNvPr id="12" name="Imagen 11">
          <a:extLst>
            <a:ext uri="{FF2B5EF4-FFF2-40B4-BE49-F238E27FC236}">
              <a16:creationId xmlns:a16="http://schemas.microsoft.com/office/drawing/2014/main" id="{E6023706-F316-1A89-94C5-DF936A71AAF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4137600" y="6446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457200</xdr:colOff>
      <xdr:row>236</xdr:row>
      <xdr:rowOff>152400</xdr:rowOff>
    </xdr:from>
    <xdr:to>
      <xdr:col>72</xdr:col>
      <xdr:colOff>236220</xdr:colOff>
      <xdr:row>265</xdr:row>
      <xdr:rowOff>312420</xdr:rowOff>
    </xdr:to>
    <xdr:pic>
      <xdr:nvPicPr>
        <xdr:cNvPr id="14" name="Imagen 13">
          <a:extLst>
            <a:ext uri="{FF2B5EF4-FFF2-40B4-BE49-F238E27FC236}">
              <a16:creationId xmlns:a16="http://schemas.microsoft.com/office/drawing/2014/main" id="{92AEE95F-66BF-224E-BB4A-0A640A1DED4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39852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28</xdr:row>
      <xdr:rowOff>152400</xdr:rowOff>
    </xdr:from>
    <xdr:to>
      <xdr:col>17</xdr:col>
      <xdr:colOff>160020</xdr:colOff>
      <xdr:row>57</xdr:row>
      <xdr:rowOff>312420</xdr:rowOff>
    </xdr:to>
    <xdr:pic>
      <xdr:nvPicPr>
        <xdr:cNvPr id="2" name="Imagen 1">
          <a:extLst>
            <a:ext uri="{FF2B5EF4-FFF2-40B4-BE49-F238E27FC236}">
              <a16:creationId xmlns:a16="http://schemas.microsoft.com/office/drawing/2014/main" id="{07042706-B342-0203-C46D-125847387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4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27</xdr:row>
      <xdr:rowOff>304800</xdr:rowOff>
    </xdr:from>
    <xdr:to>
      <xdr:col>49</xdr:col>
      <xdr:colOff>7620</xdr:colOff>
      <xdr:row>57</xdr:row>
      <xdr:rowOff>83820</xdr:rowOff>
    </xdr:to>
    <xdr:pic>
      <xdr:nvPicPr>
        <xdr:cNvPr id="3" name="Imagen 2">
          <a:extLst>
            <a:ext uri="{FF2B5EF4-FFF2-40B4-BE49-F238E27FC236}">
              <a16:creationId xmlns:a16="http://schemas.microsoft.com/office/drawing/2014/main" id="{9C861486-C773-6ED0-6566-A54F391388E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354800" y="1021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27</xdr:row>
      <xdr:rowOff>76200</xdr:rowOff>
    </xdr:from>
    <xdr:to>
      <xdr:col>80</xdr:col>
      <xdr:colOff>312420</xdr:colOff>
      <xdr:row>56</xdr:row>
      <xdr:rowOff>236220</xdr:rowOff>
    </xdr:to>
    <xdr:pic>
      <xdr:nvPicPr>
        <xdr:cNvPr id="4" name="Imagen 3">
          <a:extLst>
            <a:ext uri="{FF2B5EF4-FFF2-40B4-BE49-F238E27FC236}">
              <a16:creationId xmlns:a16="http://schemas.microsoft.com/office/drawing/2014/main" id="{CCBDAE88-2E33-F68A-D49D-A11FE88FEE7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57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57</xdr:row>
      <xdr:rowOff>0</xdr:rowOff>
    </xdr:from>
    <xdr:to>
      <xdr:col>16</xdr:col>
      <xdr:colOff>598170</xdr:colOff>
      <xdr:row>86</xdr:row>
      <xdr:rowOff>160020</xdr:rowOff>
    </xdr:to>
    <xdr:pic>
      <xdr:nvPicPr>
        <xdr:cNvPr id="5" name="Imagen 4">
          <a:extLst>
            <a:ext uri="{FF2B5EF4-FFF2-40B4-BE49-F238E27FC236}">
              <a16:creationId xmlns:a16="http://schemas.microsoft.com/office/drawing/2014/main" id="{0151F735-7390-49DD-9613-AE747F83BE8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1336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57</xdr:row>
      <xdr:rowOff>38100</xdr:rowOff>
    </xdr:from>
    <xdr:to>
      <xdr:col>48</xdr:col>
      <xdr:colOff>541020</xdr:colOff>
      <xdr:row>86</xdr:row>
      <xdr:rowOff>198120</xdr:rowOff>
    </xdr:to>
    <xdr:pic>
      <xdr:nvPicPr>
        <xdr:cNvPr id="6" name="Imagen 5">
          <a:extLst>
            <a:ext uri="{FF2B5EF4-FFF2-40B4-BE49-F238E27FC236}">
              <a16:creationId xmlns:a16="http://schemas.microsoft.com/office/drawing/2014/main" id="{0AFD91C4-DA49-4818-B27F-5E477F0EB0D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278600" y="213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304800</xdr:rowOff>
    </xdr:from>
    <xdr:to>
      <xdr:col>80</xdr:col>
      <xdr:colOff>388620</xdr:colOff>
      <xdr:row>86</xdr:row>
      <xdr:rowOff>83820</xdr:rowOff>
    </xdr:to>
    <xdr:pic>
      <xdr:nvPicPr>
        <xdr:cNvPr id="7" name="Imagen 6">
          <a:extLst>
            <a:ext uri="{FF2B5EF4-FFF2-40B4-BE49-F238E27FC236}">
              <a16:creationId xmlns:a16="http://schemas.microsoft.com/office/drawing/2014/main" id="{495C8925-2D49-4059-B721-5883F1F7305F}"/>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633400" y="2125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95</xdr:row>
      <xdr:rowOff>76200</xdr:rowOff>
    </xdr:from>
    <xdr:to>
      <xdr:col>17</xdr:col>
      <xdr:colOff>160020</xdr:colOff>
      <xdr:row>124</xdr:row>
      <xdr:rowOff>236220</xdr:rowOff>
    </xdr:to>
    <xdr:pic>
      <xdr:nvPicPr>
        <xdr:cNvPr id="8" name="Imagen 7">
          <a:extLst>
            <a:ext uri="{FF2B5EF4-FFF2-40B4-BE49-F238E27FC236}">
              <a16:creationId xmlns:a16="http://schemas.microsoft.com/office/drawing/2014/main" id="{D9C4C2D2-F1E8-2EB1-4DCB-99C02A09B21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3589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94</xdr:row>
      <xdr:rowOff>228600</xdr:rowOff>
    </xdr:from>
    <xdr:to>
      <xdr:col>48</xdr:col>
      <xdr:colOff>541020</xdr:colOff>
      <xdr:row>124</xdr:row>
      <xdr:rowOff>7620</xdr:rowOff>
    </xdr:to>
    <xdr:pic>
      <xdr:nvPicPr>
        <xdr:cNvPr id="9" name="Imagen 8">
          <a:extLst>
            <a:ext uri="{FF2B5EF4-FFF2-40B4-BE49-F238E27FC236}">
              <a16:creationId xmlns:a16="http://schemas.microsoft.com/office/drawing/2014/main" id="{D58F89C5-FBE3-079C-5952-8BFEDF5A5DE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278600" y="3566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94</xdr:row>
      <xdr:rowOff>304800</xdr:rowOff>
    </xdr:from>
    <xdr:to>
      <xdr:col>80</xdr:col>
      <xdr:colOff>388620</xdr:colOff>
      <xdr:row>124</xdr:row>
      <xdr:rowOff>83820</xdr:rowOff>
    </xdr:to>
    <xdr:pic>
      <xdr:nvPicPr>
        <xdr:cNvPr id="10" name="Imagen 9">
          <a:extLst>
            <a:ext uri="{FF2B5EF4-FFF2-40B4-BE49-F238E27FC236}">
              <a16:creationId xmlns:a16="http://schemas.microsoft.com/office/drawing/2014/main" id="{44D42214-FCAD-FC39-22AE-E98154DC8FC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633400" y="3573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124</xdr:row>
      <xdr:rowOff>38100</xdr:rowOff>
    </xdr:from>
    <xdr:to>
      <xdr:col>16</xdr:col>
      <xdr:colOff>365760</xdr:colOff>
      <xdr:row>153</xdr:row>
      <xdr:rowOff>198120</xdr:rowOff>
    </xdr:to>
    <xdr:pic>
      <xdr:nvPicPr>
        <xdr:cNvPr id="11" name="Imagen 10">
          <a:extLst>
            <a:ext uri="{FF2B5EF4-FFF2-40B4-BE49-F238E27FC236}">
              <a16:creationId xmlns:a16="http://schemas.microsoft.com/office/drawing/2014/main" id="{0EA686BD-191A-4341-A86A-F784AA71D3B4}"/>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6901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124</xdr:row>
      <xdr:rowOff>76200</xdr:rowOff>
    </xdr:from>
    <xdr:to>
      <xdr:col>48</xdr:col>
      <xdr:colOff>388620</xdr:colOff>
      <xdr:row>153</xdr:row>
      <xdr:rowOff>236220</xdr:rowOff>
    </xdr:to>
    <xdr:pic>
      <xdr:nvPicPr>
        <xdr:cNvPr id="12" name="Imagen 11">
          <a:extLst>
            <a:ext uri="{FF2B5EF4-FFF2-40B4-BE49-F238E27FC236}">
              <a16:creationId xmlns:a16="http://schemas.microsoft.com/office/drawing/2014/main" id="{71B148A9-4992-453D-8F30-B67F0B5B5E9B}"/>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4693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124</xdr:row>
      <xdr:rowOff>0</xdr:rowOff>
    </xdr:from>
    <xdr:to>
      <xdr:col>80</xdr:col>
      <xdr:colOff>236220</xdr:colOff>
      <xdr:row>153</xdr:row>
      <xdr:rowOff>160020</xdr:rowOff>
    </xdr:to>
    <xdr:pic>
      <xdr:nvPicPr>
        <xdr:cNvPr id="13" name="Imagen 12">
          <a:extLst>
            <a:ext uri="{FF2B5EF4-FFF2-40B4-BE49-F238E27FC236}">
              <a16:creationId xmlns:a16="http://schemas.microsoft.com/office/drawing/2014/main" id="{E12E556F-6EC2-438D-815D-17716E486AF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481000" y="468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161</xdr:row>
      <xdr:rowOff>0</xdr:rowOff>
    </xdr:from>
    <xdr:to>
      <xdr:col>16</xdr:col>
      <xdr:colOff>487680</xdr:colOff>
      <xdr:row>190</xdr:row>
      <xdr:rowOff>160020</xdr:rowOff>
    </xdr:to>
    <xdr:pic>
      <xdr:nvPicPr>
        <xdr:cNvPr id="14" name="Imagen 13">
          <a:extLst>
            <a:ext uri="{FF2B5EF4-FFF2-40B4-BE49-F238E27FC236}">
              <a16:creationId xmlns:a16="http://schemas.microsoft.com/office/drawing/2014/main" id="{E4EFF4B9-FB74-3CB6-7813-8DF21D89169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609600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304800</xdr:colOff>
      <xdr:row>160</xdr:row>
      <xdr:rowOff>228600</xdr:rowOff>
    </xdr:from>
    <xdr:to>
      <xdr:col>48</xdr:col>
      <xdr:colOff>83820</xdr:colOff>
      <xdr:row>190</xdr:row>
      <xdr:rowOff>7620</xdr:rowOff>
    </xdr:to>
    <xdr:pic>
      <xdr:nvPicPr>
        <xdr:cNvPr id="15" name="Imagen 14">
          <a:extLst>
            <a:ext uri="{FF2B5EF4-FFF2-40B4-BE49-F238E27FC236}">
              <a16:creationId xmlns:a16="http://schemas.microsoft.com/office/drawing/2014/main" id="{4C9CD3E4-27B2-C1FA-32A7-60494C31D41F}"/>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8821400" y="6080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228600</xdr:colOff>
      <xdr:row>160</xdr:row>
      <xdr:rowOff>152400</xdr:rowOff>
    </xdr:from>
    <xdr:to>
      <xdr:col>80</xdr:col>
      <xdr:colOff>7620</xdr:colOff>
      <xdr:row>189</xdr:row>
      <xdr:rowOff>312420</xdr:rowOff>
    </xdr:to>
    <xdr:pic>
      <xdr:nvPicPr>
        <xdr:cNvPr id="16" name="Imagen 15">
          <a:extLst>
            <a:ext uri="{FF2B5EF4-FFF2-40B4-BE49-F238E27FC236}">
              <a16:creationId xmlns:a16="http://schemas.microsoft.com/office/drawing/2014/main" id="{688C65FD-38DB-2992-D94E-563872A64F24}"/>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252400" y="6073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190</xdr:row>
      <xdr:rowOff>76200</xdr:rowOff>
    </xdr:from>
    <xdr:to>
      <xdr:col>16</xdr:col>
      <xdr:colOff>403860</xdr:colOff>
      <xdr:row>219</xdr:row>
      <xdr:rowOff>236220</xdr:rowOff>
    </xdr:to>
    <xdr:pic>
      <xdr:nvPicPr>
        <xdr:cNvPr id="17" name="Imagen 16">
          <a:extLst>
            <a:ext uri="{FF2B5EF4-FFF2-40B4-BE49-F238E27FC236}">
              <a16:creationId xmlns:a16="http://schemas.microsoft.com/office/drawing/2014/main" id="{8B4295B5-8FA1-435D-BA97-6F80969497F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72085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342900</xdr:rowOff>
    </xdr:from>
    <xdr:to>
      <xdr:col>48</xdr:col>
      <xdr:colOff>388620</xdr:colOff>
      <xdr:row>219</xdr:row>
      <xdr:rowOff>121920</xdr:rowOff>
    </xdr:to>
    <xdr:pic>
      <xdr:nvPicPr>
        <xdr:cNvPr id="18" name="Imagen 17">
          <a:extLst>
            <a:ext uri="{FF2B5EF4-FFF2-40B4-BE49-F238E27FC236}">
              <a16:creationId xmlns:a16="http://schemas.microsoft.com/office/drawing/2014/main" id="{A6FD5744-97C8-44BB-AE5C-29A316DBA61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9126200" y="7197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189</xdr:row>
      <xdr:rowOff>152400</xdr:rowOff>
    </xdr:from>
    <xdr:to>
      <xdr:col>80</xdr:col>
      <xdr:colOff>274320</xdr:colOff>
      <xdr:row>218</xdr:row>
      <xdr:rowOff>312420</xdr:rowOff>
    </xdr:to>
    <xdr:pic>
      <xdr:nvPicPr>
        <xdr:cNvPr id="19" name="Imagen 18">
          <a:extLst>
            <a:ext uri="{FF2B5EF4-FFF2-40B4-BE49-F238E27FC236}">
              <a16:creationId xmlns:a16="http://schemas.microsoft.com/office/drawing/2014/main" id="{2A1FE1C8-1202-4FC1-99AB-6E6DD64D391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8519100" y="71780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226</xdr:row>
      <xdr:rowOff>0</xdr:rowOff>
    </xdr:from>
    <xdr:to>
      <xdr:col>16</xdr:col>
      <xdr:colOff>411480</xdr:colOff>
      <xdr:row>255</xdr:row>
      <xdr:rowOff>160020</xdr:rowOff>
    </xdr:to>
    <xdr:pic>
      <xdr:nvPicPr>
        <xdr:cNvPr id="20" name="Imagen 19">
          <a:extLst>
            <a:ext uri="{FF2B5EF4-FFF2-40B4-BE49-F238E27FC236}">
              <a16:creationId xmlns:a16="http://schemas.microsoft.com/office/drawing/2014/main" id="{AE8DDC0D-9AA1-DB68-6E3F-C2CD89795E1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85725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226</xdr:row>
      <xdr:rowOff>76200</xdr:rowOff>
    </xdr:from>
    <xdr:to>
      <xdr:col>48</xdr:col>
      <xdr:colOff>312420</xdr:colOff>
      <xdr:row>255</xdr:row>
      <xdr:rowOff>236220</xdr:rowOff>
    </xdr:to>
    <xdr:pic>
      <xdr:nvPicPr>
        <xdr:cNvPr id="21" name="Imagen 20">
          <a:extLst>
            <a:ext uri="{FF2B5EF4-FFF2-40B4-BE49-F238E27FC236}">
              <a16:creationId xmlns:a16="http://schemas.microsoft.com/office/drawing/2014/main" id="{315AD835-0ADD-8DCE-2F86-FF036C898BA2}"/>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9050000" y="858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226</xdr:row>
      <xdr:rowOff>152400</xdr:rowOff>
    </xdr:from>
    <xdr:to>
      <xdr:col>80</xdr:col>
      <xdr:colOff>160020</xdr:colOff>
      <xdr:row>255</xdr:row>
      <xdr:rowOff>312420</xdr:rowOff>
    </xdr:to>
    <xdr:pic>
      <xdr:nvPicPr>
        <xdr:cNvPr id="22" name="Imagen 21">
          <a:extLst>
            <a:ext uri="{FF2B5EF4-FFF2-40B4-BE49-F238E27FC236}">
              <a16:creationId xmlns:a16="http://schemas.microsoft.com/office/drawing/2014/main" id="{18CD1D8E-DB3D-6000-B383-F65A3D0BBFC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8404800" y="858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257</xdr:row>
      <xdr:rowOff>76200</xdr:rowOff>
    </xdr:from>
    <xdr:to>
      <xdr:col>16</xdr:col>
      <xdr:colOff>426720</xdr:colOff>
      <xdr:row>286</xdr:row>
      <xdr:rowOff>236220</xdr:rowOff>
    </xdr:to>
    <xdr:pic>
      <xdr:nvPicPr>
        <xdr:cNvPr id="23" name="Imagen 22">
          <a:extLst>
            <a:ext uri="{FF2B5EF4-FFF2-40B4-BE49-F238E27FC236}">
              <a16:creationId xmlns:a16="http://schemas.microsoft.com/office/drawing/2014/main" id="{B935693F-53ED-4702-A058-93D70E8A896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257</xdr:row>
      <xdr:rowOff>38100</xdr:rowOff>
    </xdr:from>
    <xdr:to>
      <xdr:col>48</xdr:col>
      <xdr:colOff>388620</xdr:colOff>
      <xdr:row>286</xdr:row>
      <xdr:rowOff>198120</xdr:rowOff>
    </xdr:to>
    <xdr:pic>
      <xdr:nvPicPr>
        <xdr:cNvPr id="24" name="Imagen 23">
          <a:extLst>
            <a:ext uri="{FF2B5EF4-FFF2-40B4-BE49-F238E27FC236}">
              <a16:creationId xmlns:a16="http://schemas.microsoft.com/office/drawing/2014/main" id="{BBE3FA0B-3D97-4649-9608-63C61D69C64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91262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257</xdr:row>
      <xdr:rowOff>0</xdr:rowOff>
    </xdr:from>
    <xdr:to>
      <xdr:col>80</xdr:col>
      <xdr:colOff>45720</xdr:colOff>
      <xdr:row>286</xdr:row>
      <xdr:rowOff>160020</xdr:rowOff>
    </xdr:to>
    <xdr:pic>
      <xdr:nvPicPr>
        <xdr:cNvPr id="25" name="Imagen 24">
          <a:extLst>
            <a:ext uri="{FF2B5EF4-FFF2-40B4-BE49-F238E27FC236}">
              <a16:creationId xmlns:a16="http://schemas.microsoft.com/office/drawing/2014/main" id="{79977481-0814-4A98-9B63-8064D931D2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82905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292</xdr:row>
      <xdr:rowOff>152400</xdr:rowOff>
    </xdr:from>
    <xdr:to>
      <xdr:col>17</xdr:col>
      <xdr:colOff>160020</xdr:colOff>
      <xdr:row>321</xdr:row>
      <xdr:rowOff>312420</xdr:rowOff>
    </xdr:to>
    <xdr:pic>
      <xdr:nvPicPr>
        <xdr:cNvPr id="31" name="Imagen 30">
          <a:extLst>
            <a:ext uri="{FF2B5EF4-FFF2-40B4-BE49-F238E27FC236}">
              <a16:creationId xmlns:a16="http://schemas.microsoft.com/office/drawing/2014/main" id="{144150BA-AF55-99DA-C8BE-8A59CEB5D17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292</xdr:row>
      <xdr:rowOff>76200</xdr:rowOff>
    </xdr:from>
    <xdr:to>
      <xdr:col>49</xdr:col>
      <xdr:colOff>7620</xdr:colOff>
      <xdr:row>321</xdr:row>
      <xdr:rowOff>236220</xdr:rowOff>
    </xdr:to>
    <xdr:pic>
      <xdr:nvPicPr>
        <xdr:cNvPr id="32" name="Imagen 31">
          <a:extLst>
            <a:ext uri="{FF2B5EF4-FFF2-40B4-BE49-F238E27FC236}">
              <a16:creationId xmlns:a16="http://schemas.microsoft.com/office/drawing/2014/main" id="{50275509-4FC1-90C0-6F27-4A230453B74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93548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292</xdr:row>
      <xdr:rowOff>0</xdr:rowOff>
    </xdr:from>
    <xdr:to>
      <xdr:col>80</xdr:col>
      <xdr:colOff>464820</xdr:colOff>
      <xdr:row>321</xdr:row>
      <xdr:rowOff>160020</xdr:rowOff>
    </xdr:to>
    <xdr:pic>
      <xdr:nvPicPr>
        <xdr:cNvPr id="33" name="Imagen 32">
          <a:extLst>
            <a:ext uri="{FF2B5EF4-FFF2-40B4-BE49-F238E27FC236}">
              <a16:creationId xmlns:a16="http://schemas.microsoft.com/office/drawing/2014/main" id="{17123342-38D3-AA20-0930-935166082F6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8709600" y="1108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322</xdr:row>
      <xdr:rowOff>190500</xdr:rowOff>
    </xdr:from>
    <xdr:to>
      <xdr:col>17</xdr:col>
      <xdr:colOff>274320</xdr:colOff>
      <xdr:row>351</xdr:row>
      <xdr:rowOff>350520</xdr:rowOff>
    </xdr:to>
    <xdr:pic>
      <xdr:nvPicPr>
        <xdr:cNvPr id="34" name="Imagen 33">
          <a:extLst>
            <a:ext uri="{FF2B5EF4-FFF2-40B4-BE49-F238E27FC236}">
              <a16:creationId xmlns:a16="http://schemas.microsoft.com/office/drawing/2014/main" id="{22EB8667-E947-497B-9D9D-BB8275A79739}"/>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57200" y="122491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322</xdr:row>
      <xdr:rowOff>114300</xdr:rowOff>
    </xdr:from>
    <xdr:to>
      <xdr:col>48</xdr:col>
      <xdr:colOff>541020</xdr:colOff>
      <xdr:row>351</xdr:row>
      <xdr:rowOff>274320</xdr:rowOff>
    </xdr:to>
    <xdr:pic>
      <xdr:nvPicPr>
        <xdr:cNvPr id="35" name="Imagen 34">
          <a:extLst>
            <a:ext uri="{FF2B5EF4-FFF2-40B4-BE49-F238E27FC236}">
              <a16:creationId xmlns:a16="http://schemas.microsoft.com/office/drawing/2014/main" id="{55649BBB-B8D4-4534-8E7D-E244C1403FB2}"/>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78600" y="1224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322</xdr:row>
      <xdr:rowOff>0</xdr:rowOff>
    </xdr:from>
    <xdr:to>
      <xdr:col>80</xdr:col>
      <xdr:colOff>236220</xdr:colOff>
      <xdr:row>351</xdr:row>
      <xdr:rowOff>160020</xdr:rowOff>
    </xdr:to>
    <xdr:pic>
      <xdr:nvPicPr>
        <xdr:cNvPr id="36" name="Imagen 35">
          <a:extLst>
            <a:ext uri="{FF2B5EF4-FFF2-40B4-BE49-F238E27FC236}">
              <a16:creationId xmlns:a16="http://schemas.microsoft.com/office/drawing/2014/main" id="{CAF39BE6-54C0-4BBC-AE23-087D87ACADDF}"/>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8481000" y="12230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27</xdr:row>
      <xdr:rowOff>76200</xdr:rowOff>
    </xdr:from>
    <xdr:to>
      <xdr:col>146</xdr:col>
      <xdr:colOff>464820</xdr:colOff>
      <xdr:row>56</xdr:row>
      <xdr:rowOff>236220</xdr:rowOff>
    </xdr:to>
    <xdr:pic>
      <xdr:nvPicPr>
        <xdr:cNvPr id="38" name="Imagen 37">
          <a:extLst>
            <a:ext uri="{FF2B5EF4-FFF2-40B4-BE49-F238E27FC236}">
              <a16:creationId xmlns:a16="http://schemas.microsoft.com/office/drawing/2014/main" id="{87414F41-EDB4-01AD-843B-1E3EFF7305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78943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27</xdr:row>
      <xdr:rowOff>0</xdr:rowOff>
    </xdr:from>
    <xdr:to>
      <xdr:col>179</xdr:col>
      <xdr:colOff>160020</xdr:colOff>
      <xdr:row>56</xdr:row>
      <xdr:rowOff>160020</xdr:rowOff>
    </xdr:to>
    <xdr:pic>
      <xdr:nvPicPr>
        <xdr:cNvPr id="39" name="Imagen 38">
          <a:extLst>
            <a:ext uri="{FF2B5EF4-FFF2-40B4-BE49-F238E27FC236}">
              <a16:creationId xmlns:a16="http://schemas.microsoft.com/office/drawing/2014/main" id="{4EB071C5-A195-324A-8250-AE06F3D1FE2E}"/>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755200" y="990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26</xdr:row>
      <xdr:rowOff>304800</xdr:rowOff>
    </xdr:from>
    <xdr:to>
      <xdr:col>211</xdr:col>
      <xdr:colOff>83820</xdr:colOff>
      <xdr:row>56</xdr:row>
      <xdr:rowOff>83820</xdr:rowOff>
    </xdr:to>
    <xdr:pic>
      <xdr:nvPicPr>
        <xdr:cNvPr id="40" name="Imagen 39">
          <a:extLst>
            <a:ext uri="{FF2B5EF4-FFF2-40B4-BE49-F238E27FC236}">
              <a16:creationId xmlns:a16="http://schemas.microsoft.com/office/drawing/2014/main" id="{CE704B2C-FA21-02C7-7A91-2A5222036019}"/>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181862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57</xdr:row>
      <xdr:rowOff>254000</xdr:rowOff>
    </xdr:from>
    <xdr:to>
      <xdr:col>146</xdr:col>
      <xdr:colOff>541020</xdr:colOff>
      <xdr:row>87</xdr:row>
      <xdr:rowOff>33020</xdr:rowOff>
    </xdr:to>
    <xdr:pic>
      <xdr:nvPicPr>
        <xdr:cNvPr id="41" name="Imagen 40">
          <a:extLst>
            <a:ext uri="{FF2B5EF4-FFF2-40B4-BE49-F238E27FC236}">
              <a16:creationId xmlns:a16="http://schemas.microsoft.com/office/drawing/2014/main" id="{45102060-2CA6-4C95-AE44-F5FF8C4197E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79019400" y="2159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57</xdr:row>
      <xdr:rowOff>114300</xdr:rowOff>
    </xdr:from>
    <xdr:to>
      <xdr:col>178</xdr:col>
      <xdr:colOff>490220</xdr:colOff>
      <xdr:row>86</xdr:row>
      <xdr:rowOff>274320</xdr:rowOff>
    </xdr:to>
    <xdr:pic>
      <xdr:nvPicPr>
        <xdr:cNvPr id="42" name="Imagen 41">
          <a:extLst>
            <a:ext uri="{FF2B5EF4-FFF2-40B4-BE49-F238E27FC236}">
              <a16:creationId xmlns:a16="http://schemas.microsoft.com/office/drawing/2014/main" id="{6EB1CF82-0FB5-4274-934C-C1B883E68B4B}"/>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98475800" y="21450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57</xdr:row>
      <xdr:rowOff>76200</xdr:rowOff>
    </xdr:from>
    <xdr:to>
      <xdr:col>211</xdr:col>
      <xdr:colOff>109220</xdr:colOff>
      <xdr:row>86</xdr:row>
      <xdr:rowOff>236220</xdr:rowOff>
    </xdr:to>
    <xdr:pic>
      <xdr:nvPicPr>
        <xdr:cNvPr id="43" name="Imagen 42">
          <a:extLst>
            <a:ext uri="{FF2B5EF4-FFF2-40B4-BE49-F238E27FC236}">
              <a16:creationId xmlns:a16="http://schemas.microsoft.com/office/drawing/2014/main" id="{10D5DE3F-4F1F-4FEE-9F68-45F969C9BCD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18211600" y="2141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228600</xdr:colOff>
      <xdr:row>99</xdr:row>
      <xdr:rowOff>228600</xdr:rowOff>
    </xdr:from>
    <xdr:to>
      <xdr:col>147</xdr:col>
      <xdr:colOff>7620</xdr:colOff>
      <xdr:row>129</xdr:row>
      <xdr:rowOff>7620</xdr:rowOff>
    </xdr:to>
    <xdr:pic>
      <xdr:nvPicPr>
        <xdr:cNvPr id="44" name="Imagen 43">
          <a:extLst>
            <a:ext uri="{FF2B5EF4-FFF2-40B4-BE49-F238E27FC236}">
              <a16:creationId xmlns:a16="http://schemas.microsoft.com/office/drawing/2014/main" id="{AA79E5C8-F48D-8E75-BA28-B79A0B9FFB02}"/>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9095600" y="3756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228600</xdr:colOff>
      <xdr:row>98</xdr:row>
      <xdr:rowOff>304800</xdr:rowOff>
    </xdr:from>
    <xdr:to>
      <xdr:col>179</xdr:col>
      <xdr:colOff>7620</xdr:colOff>
      <xdr:row>128</xdr:row>
      <xdr:rowOff>83820</xdr:rowOff>
    </xdr:to>
    <xdr:pic>
      <xdr:nvPicPr>
        <xdr:cNvPr id="45" name="Imagen 44">
          <a:extLst>
            <a:ext uri="{FF2B5EF4-FFF2-40B4-BE49-F238E27FC236}">
              <a16:creationId xmlns:a16="http://schemas.microsoft.com/office/drawing/2014/main" id="{0C9FEE6C-CE16-8983-F2B0-8B788A324F44}"/>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98602800" y="3726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98</xdr:row>
      <xdr:rowOff>76200</xdr:rowOff>
    </xdr:from>
    <xdr:to>
      <xdr:col>211</xdr:col>
      <xdr:colOff>83820</xdr:colOff>
      <xdr:row>127</xdr:row>
      <xdr:rowOff>236220</xdr:rowOff>
    </xdr:to>
    <xdr:pic>
      <xdr:nvPicPr>
        <xdr:cNvPr id="46" name="Imagen 45">
          <a:extLst>
            <a:ext uri="{FF2B5EF4-FFF2-40B4-BE49-F238E27FC236}">
              <a16:creationId xmlns:a16="http://schemas.microsoft.com/office/drawing/2014/main" id="{3F807D0C-8F33-686F-EBB8-719EF41EF48D}"/>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18186200" y="3703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304800</xdr:rowOff>
    </xdr:from>
    <xdr:to>
      <xdr:col>147</xdr:col>
      <xdr:colOff>160020</xdr:colOff>
      <xdr:row>158</xdr:row>
      <xdr:rowOff>83820</xdr:rowOff>
    </xdr:to>
    <xdr:pic>
      <xdr:nvPicPr>
        <xdr:cNvPr id="47" name="Imagen 46">
          <a:extLst>
            <a:ext uri="{FF2B5EF4-FFF2-40B4-BE49-F238E27FC236}">
              <a16:creationId xmlns:a16="http://schemas.microsoft.com/office/drawing/2014/main" id="{5D8B26BB-0FB0-4DD3-AEE9-E7C2BD60C1A6}"/>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792480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304800</xdr:rowOff>
    </xdr:from>
    <xdr:to>
      <xdr:col>178</xdr:col>
      <xdr:colOff>591820</xdr:colOff>
      <xdr:row>158</xdr:row>
      <xdr:rowOff>83820</xdr:rowOff>
    </xdr:to>
    <xdr:pic>
      <xdr:nvPicPr>
        <xdr:cNvPr id="48" name="Imagen 47">
          <a:extLst>
            <a:ext uri="{FF2B5EF4-FFF2-40B4-BE49-F238E27FC236}">
              <a16:creationId xmlns:a16="http://schemas.microsoft.com/office/drawing/2014/main" id="{A6CE7E85-3AC3-4672-A41E-51AAF800C0B2}"/>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85774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304800</xdr:rowOff>
    </xdr:from>
    <xdr:to>
      <xdr:col>211</xdr:col>
      <xdr:colOff>96520</xdr:colOff>
      <xdr:row>158</xdr:row>
      <xdr:rowOff>83820</xdr:rowOff>
    </xdr:to>
    <xdr:pic>
      <xdr:nvPicPr>
        <xdr:cNvPr id="49" name="Imagen 48">
          <a:extLst>
            <a:ext uri="{FF2B5EF4-FFF2-40B4-BE49-F238E27FC236}">
              <a16:creationId xmlns:a16="http://schemas.microsoft.com/office/drawing/2014/main" id="{DEF128CB-E2C9-42AB-A287-A5D3166C740D}"/>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1181989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167</xdr:row>
      <xdr:rowOff>304800</xdr:rowOff>
    </xdr:from>
    <xdr:to>
      <xdr:col>147</xdr:col>
      <xdr:colOff>160020</xdr:colOff>
      <xdr:row>197</xdr:row>
      <xdr:rowOff>83820</xdr:rowOff>
    </xdr:to>
    <xdr:pic>
      <xdr:nvPicPr>
        <xdr:cNvPr id="50" name="Imagen 49">
          <a:extLst>
            <a:ext uri="{FF2B5EF4-FFF2-40B4-BE49-F238E27FC236}">
              <a16:creationId xmlns:a16="http://schemas.microsoft.com/office/drawing/2014/main" id="{4B4209E5-EAA8-1D97-BB34-F8CE381D80A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248000" y="635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167</xdr:row>
      <xdr:rowOff>152400</xdr:rowOff>
    </xdr:from>
    <xdr:to>
      <xdr:col>179</xdr:col>
      <xdr:colOff>312420</xdr:colOff>
      <xdr:row>196</xdr:row>
      <xdr:rowOff>312420</xdr:rowOff>
    </xdr:to>
    <xdr:pic>
      <xdr:nvPicPr>
        <xdr:cNvPr id="51" name="Imagen 50">
          <a:extLst>
            <a:ext uri="{FF2B5EF4-FFF2-40B4-BE49-F238E27FC236}">
              <a16:creationId xmlns:a16="http://schemas.microsoft.com/office/drawing/2014/main" id="{08A1C500-7C62-AFBD-AAC3-AC1C2376DA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907600" y="6339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533400</xdr:colOff>
      <xdr:row>166</xdr:row>
      <xdr:rowOff>228600</xdr:rowOff>
    </xdr:from>
    <xdr:to>
      <xdr:col>211</xdr:col>
      <xdr:colOff>312420</xdr:colOff>
      <xdr:row>196</xdr:row>
      <xdr:rowOff>7620</xdr:rowOff>
    </xdr:to>
    <xdr:pic>
      <xdr:nvPicPr>
        <xdr:cNvPr id="52" name="Imagen 51">
          <a:extLst>
            <a:ext uri="{FF2B5EF4-FFF2-40B4-BE49-F238E27FC236}">
              <a16:creationId xmlns:a16="http://schemas.microsoft.com/office/drawing/2014/main" id="{90052E4E-B54A-7D68-F9D6-3A13CB3F10B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4148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342900</xdr:rowOff>
    </xdr:from>
    <xdr:to>
      <xdr:col>146</xdr:col>
      <xdr:colOff>464820</xdr:colOff>
      <xdr:row>227</xdr:row>
      <xdr:rowOff>121920</xdr:rowOff>
    </xdr:to>
    <xdr:pic>
      <xdr:nvPicPr>
        <xdr:cNvPr id="53" name="Imagen 52">
          <a:extLst>
            <a:ext uri="{FF2B5EF4-FFF2-40B4-BE49-F238E27FC236}">
              <a16:creationId xmlns:a16="http://schemas.microsoft.com/office/drawing/2014/main" id="{0ACE4817-EB3B-4698-B98A-B83D502279EC}"/>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8943200" y="7501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197</xdr:row>
      <xdr:rowOff>190500</xdr:rowOff>
    </xdr:from>
    <xdr:to>
      <xdr:col>179</xdr:col>
      <xdr:colOff>464820</xdr:colOff>
      <xdr:row>226</xdr:row>
      <xdr:rowOff>350520</xdr:rowOff>
    </xdr:to>
    <xdr:pic>
      <xdr:nvPicPr>
        <xdr:cNvPr id="54" name="Imagen 53">
          <a:extLst>
            <a:ext uri="{FF2B5EF4-FFF2-40B4-BE49-F238E27FC236}">
              <a16:creationId xmlns:a16="http://schemas.microsoft.com/office/drawing/2014/main" id="{F51E9AA6-9A7A-4842-A181-6BFB1C9E21A7}"/>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060000" y="7486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197</xdr:row>
      <xdr:rowOff>0</xdr:rowOff>
    </xdr:from>
    <xdr:to>
      <xdr:col>212</xdr:col>
      <xdr:colOff>541020</xdr:colOff>
      <xdr:row>226</xdr:row>
      <xdr:rowOff>160020</xdr:rowOff>
    </xdr:to>
    <xdr:pic>
      <xdr:nvPicPr>
        <xdr:cNvPr id="55" name="Imagen 54">
          <a:extLst>
            <a:ext uri="{FF2B5EF4-FFF2-40B4-BE49-F238E27FC236}">
              <a16:creationId xmlns:a16="http://schemas.microsoft.com/office/drawing/2014/main" id="{0A395732-747B-4CE8-A9A6-21611F50BA37}"/>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9253000" y="7467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114</xdr:col>
      <xdr:colOff>381000</xdr:colOff>
      <xdr:row>236</xdr:row>
      <xdr:rowOff>152400</xdr:rowOff>
    </xdr:from>
    <xdr:to>
      <xdr:col>146</xdr:col>
      <xdr:colOff>160020</xdr:colOff>
      <xdr:row>265</xdr:row>
      <xdr:rowOff>312420</xdr:rowOff>
    </xdr:to>
    <xdr:pic>
      <xdr:nvPicPr>
        <xdr:cNvPr id="56" name="Imagen 55">
          <a:extLst>
            <a:ext uri="{FF2B5EF4-FFF2-40B4-BE49-F238E27FC236}">
              <a16:creationId xmlns:a16="http://schemas.microsoft.com/office/drawing/2014/main" id="{B955BE12-3CB3-96E3-D32D-A9D3044EA6A2}"/>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86384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236</xdr:row>
      <xdr:rowOff>152400</xdr:rowOff>
    </xdr:from>
    <xdr:to>
      <xdr:col>179</xdr:col>
      <xdr:colOff>312420</xdr:colOff>
      <xdr:row>265</xdr:row>
      <xdr:rowOff>312420</xdr:rowOff>
    </xdr:to>
    <xdr:pic>
      <xdr:nvPicPr>
        <xdr:cNvPr id="57" name="Imagen 56">
          <a:extLst>
            <a:ext uri="{FF2B5EF4-FFF2-40B4-BE49-F238E27FC236}">
              <a16:creationId xmlns:a16="http://schemas.microsoft.com/office/drawing/2014/main" id="{54207775-3D80-036A-644D-20EFEAA9A169}"/>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89076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235</xdr:row>
      <xdr:rowOff>304800</xdr:rowOff>
    </xdr:from>
    <xdr:to>
      <xdr:col>212</xdr:col>
      <xdr:colOff>541020</xdr:colOff>
      <xdr:row>265</xdr:row>
      <xdr:rowOff>83820</xdr:rowOff>
    </xdr:to>
    <xdr:pic>
      <xdr:nvPicPr>
        <xdr:cNvPr id="58" name="Imagen 57">
          <a:extLst>
            <a:ext uri="{FF2B5EF4-FFF2-40B4-BE49-F238E27FC236}">
              <a16:creationId xmlns:a16="http://schemas.microsoft.com/office/drawing/2014/main" id="{98C87904-8265-44E7-CD4D-D06CA920AD7A}"/>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253000" y="8945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268</xdr:row>
      <xdr:rowOff>266700</xdr:rowOff>
    </xdr:from>
    <xdr:to>
      <xdr:col>147</xdr:col>
      <xdr:colOff>388620</xdr:colOff>
      <xdr:row>298</xdr:row>
      <xdr:rowOff>45720</xdr:rowOff>
    </xdr:to>
    <xdr:pic>
      <xdr:nvPicPr>
        <xdr:cNvPr id="59" name="Imagen 58">
          <a:extLst>
            <a:ext uri="{FF2B5EF4-FFF2-40B4-BE49-F238E27FC236}">
              <a16:creationId xmlns:a16="http://schemas.microsoft.com/office/drawing/2014/main" id="{8AC5B818-7A60-42C1-A767-87FB93547B3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476600" y="10199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268</xdr:row>
      <xdr:rowOff>114300</xdr:rowOff>
    </xdr:from>
    <xdr:to>
      <xdr:col>180</xdr:col>
      <xdr:colOff>350520</xdr:colOff>
      <xdr:row>297</xdr:row>
      <xdr:rowOff>274320</xdr:rowOff>
    </xdr:to>
    <xdr:pic>
      <xdr:nvPicPr>
        <xdr:cNvPr id="60" name="Imagen 59">
          <a:extLst>
            <a:ext uri="{FF2B5EF4-FFF2-40B4-BE49-F238E27FC236}">
              <a16:creationId xmlns:a16="http://schemas.microsoft.com/office/drawing/2014/main" id="{832B7210-5694-4BC6-93A6-394C5127941D}"/>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555300" y="10184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268</xdr:row>
      <xdr:rowOff>0</xdr:rowOff>
    </xdr:from>
    <xdr:to>
      <xdr:col>213</xdr:col>
      <xdr:colOff>312420</xdr:colOff>
      <xdr:row>297</xdr:row>
      <xdr:rowOff>160020</xdr:rowOff>
    </xdr:to>
    <xdr:pic>
      <xdr:nvPicPr>
        <xdr:cNvPr id="61" name="Imagen 60">
          <a:extLst>
            <a:ext uri="{FF2B5EF4-FFF2-40B4-BE49-F238E27FC236}">
              <a16:creationId xmlns:a16="http://schemas.microsoft.com/office/drawing/2014/main" id="{AAE7EB48-9DE5-4732-BDC2-26F627DBBCA8}"/>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634000" y="10172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56</xdr:row>
      <xdr:rowOff>76200</xdr:rowOff>
    </xdr:from>
    <xdr:to>
      <xdr:col>16</xdr:col>
      <xdr:colOff>280670</xdr:colOff>
      <xdr:row>85</xdr:row>
      <xdr:rowOff>236220</xdr:rowOff>
    </xdr:to>
    <xdr:pic>
      <xdr:nvPicPr>
        <xdr:cNvPr id="2" name="Imagen 1">
          <a:extLst>
            <a:ext uri="{FF2B5EF4-FFF2-40B4-BE49-F238E27FC236}">
              <a16:creationId xmlns:a16="http://schemas.microsoft.com/office/drawing/2014/main" id="{78755E9C-250D-4DE1-9056-CEFA706E77A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1031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56</xdr:row>
      <xdr:rowOff>114300</xdr:rowOff>
    </xdr:from>
    <xdr:to>
      <xdr:col>48</xdr:col>
      <xdr:colOff>541020</xdr:colOff>
      <xdr:row>85</xdr:row>
      <xdr:rowOff>274320</xdr:rowOff>
    </xdr:to>
    <xdr:pic>
      <xdr:nvPicPr>
        <xdr:cNvPr id="3" name="Imagen 2">
          <a:extLst>
            <a:ext uri="{FF2B5EF4-FFF2-40B4-BE49-F238E27FC236}">
              <a16:creationId xmlns:a16="http://schemas.microsoft.com/office/drawing/2014/main" id="{025533BF-B491-4BF3-99DC-86F517EA0E7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10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0</xdr:rowOff>
    </xdr:from>
    <xdr:to>
      <xdr:col>80</xdr:col>
      <xdr:colOff>388620</xdr:colOff>
      <xdr:row>85</xdr:row>
      <xdr:rowOff>160020</xdr:rowOff>
    </xdr:to>
    <xdr:pic>
      <xdr:nvPicPr>
        <xdr:cNvPr id="4" name="Imagen 3">
          <a:extLst>
            <a:ext uri="{FF2B5EF4-FFF2-40B4-BE49-F238E27FC236}">
              <a16:creationId xmlns:a16="http://schemas.microsoft.com/office/drawing/2014/main" id="{73FAEBE7-D947-4841-9586-6BB10A105C5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09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123</xdr:row>
      <xdr:rowOff>114300</xdr:rowOff>
    </xdr:from>
    <xdr:to>
      <xdr:col>16</xdr:col>
      <xdr:colOff>48260</xdr:colOff>
      <xdr:row>152</xdr:row>
      <xdr:rowOff>274320</xdr:rowOff>
    </xdr:to>
    <xdr:pic>
      <xdr:nvPicPr>
        <xdr:cNvPr id="5" name="Imagen 4">
          <a:extLst>
            <a:ext uri="{FF2B5EF4-FFF2-40B4-BE49-F238E27FC236}">
              <a16:creationId xmlns:a16="http://schemas.microsoft.com/office/drawing/2014/main" id="{8966486A-6162-4959-9719-39A0E94B03E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6596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123</xdr:row>
      <xdr:rowOff>152400</xdr:rowOff>
    </xdr:from>
    <xdr:to>
      <xdr:col>48</xdr:col>
      <xdr:colOff>388620</xdr:colOff>
      <xdr:row>152</xdr:row>
      <xdr:rowOff>312420</xdr:rowOff>
    </xdr:to>
    <xdr:pic>
      <xdr:nvPicPr>
        <xdr:cNvPr id="6" name="Imagen 5">
          <a:extLst>
            <a:ext uri="{FF2B5EF4-FFF2-40B4-BE49-F238E27FC236}">
              <a16:creationId xmlns:a16="http://schemas.microsoft.com/office/drawing/2014/main" id="{B2FDA9BE-7A51-45A8-9FDA-C65EF5CBF92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123</xdr:row>
      <xdr:rowOff>76200</xdr:rowOff>
    </xdr:from>
    <xdr:to>
      <xdr:col>80</xdr:col>
      <xdr:colOff>236220</xdr:colOff>
      <xdr:row>152</xdr:row>
      <xdr:rowOff>236220</xdr:rowOff>
    </xdr:to>
    <xdr:pic>
      <xdr:nvPicPr>
        <xdr:cNvPr id="7" name="Imagen 6">
          <a:extLst>
            <a:ext uri="{FF2B5EF4-FFF2-40B4-BE49-F238E27FC236}">
              <a16:creationId xmlns:a16="http://schemas.microsoft.com/office/drawing/2014/main" id="{C7663D00-D49C-4A87-B31B-71F905038E1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189</xdr:row>
      <xdr:rowOff>152400</xdr:rowOff>
    </xdr:from>
    <xdr:to>
      <xdr:col>16</xdr:col>
      <xdr:colOff>86360</xdr:colOff>
      <xdr:row>218</xdr:row>
      <xdr:rowOff>312420</xdr:rowOff>
    </xdr:to>
    <xdr:pic>
      <xdr:nvPicPr>
        <xdr:cNvPr id="8" name="Imagen 7">
          <a:extLst>
            <a:ext uri="{FF2B5EF4-FFF2-40B4-BE49-F238E27FC236}">
              <a16:creationId xmlns:a16="http://schemas.microsoft.com/office/drawing/2014/main" id="{DD2041A0-5044-413B-A244-D859C2FC34C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1780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38100</xdr:rowOff>
    </xdr:from>
    <xdr:to>
      <xdr:col>48</xdr:col>
      <xdr:colOff>388620</xdr:colOff>
      <xdr:row>218</xdr:row>
      <xdr:rowOff>198120</xdr:rowOff>
    </xdr:to>
    <xdr:pic>
      <xdr:nvPicPr>
        <xdr:cNvPr id="9" name="Imagen 8">
          <a:extLst>
            <a:ext uri="{FF2B5EF4-FFF2-40B4-BE49-F238E27FC236}">
              <a16:creationId xmlns:a16="http://schemas.microsoft.com/office/drawing/2014/main" id="{1E59BB7F-7D5C-4FDE-B261-A11A4044DD2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166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188</xdr:row>
      <xdr:rowOff>228600</xdr:rowOff>
    </xdr:from>
    <xdr:to>
      <xdr:col>80</xdr:col>
      <xdr:colOff>274320</xdr:colOff>
      <xdr:row>218</xdr:row>
      <xdr:rowOff>7620</xdr:rowOff>
    </xdr:to>
    <xdr:pic>
      <xdr:nvPicPr>
        <xdr:cNvPr id="10" name="Imagen 9">
          <a:extLst>
            <a:ext uri="{FF2B5EF4-FFF2-40B4-BE49-F238E27FC236}">
              <a16:creationId xmlns:a16="http://schemas.microsoft.com/office/drawing/2014/main" id="{1C2BCF95-9253-45B7-B61E-90ACEB546D6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147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256</xdr:row>
      <xdr:rowOff>152400</xdr:rowOff>
    </xdr:from>
    <xdr:to>
      <xdr:col>16</xdr:col>
      <xdr:colOff>109220</xdr:colOff>
      <xdr:row>285</xdr:row>
      <xdr:rowOff>312420</xdr:rowOff>
    </xdr:to>
    <xdr:pic>
      <xdr:nvPicPr>
        <xdr:cNvPr id="11" name="Imagen 10">
          <a:extLst>
            <a:ext uri="{FF2B5EF4-FFF2-40B4-BE49-F238E27FC236}">
              <a16:creationId xmlns:a16="http://schemas.microsoft.com/office/drawing/2014/main" id="{14FEDF7F-EB67-4346-8A5E-6B06194450E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730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256</xdr:row>
      <xdr:rowOff>114300</xdr:rowOff>
    </xdr:from>
    <xdr:to>
      <xdr:col>48</xdr:col>
      <xdr:colOff>388620</xdr:colOff>
      <xdr:row>285</xdr:row>
      <xdr:rowOff>274320</xdr:rowOff>
    </xdr:to>
    <xdr:pic>
      <xdr:nvPicPr>
        <xdr:cNvPr id="12" name="Imagen 11">
          <a:extLst>
            <a:ext uri="{FF2B5EF4-FFF2-40B4-BE49-F238E27FC236}">
              <a16:creationId xmlns:a16="http://schemas.microsoft.com/office/drawing/2014/main" id="{2B6D383E-3038-4848-9C74-007AB2FE7DA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72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256</xdr:row>
      <xdr:rowOff>76200</xdr:rowOff>
    </xdr:from>
    <xdr:to>
      <xdr:col>80</xdr:col>
      <xdr:colOff>45720</xdr:colOff>
      <xdr:row>285</xdr:row>
      <xdr:rowOff>236220</xdr:rowOff>
    </xdr:to>
    <xdr:pic>
      <xdr:nvPicPr>
        <xdr:cNvPr id="13" name="Imagen 12">
          <a:extLst>
            <a:ext uri="{FF2B5EF4-FFF2-40B4-BE49-F238E27FC236}">
              <a16:creationId xmlns:a16="http://schemas.microsoft.com/office/drawing/2014/main" id="{6905E206-2FC3-45B5-B476-C45D28E41602}"/>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723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321</xdr:row>
      <xdr:rowOff>266700</xdr:rowOff>
    </xdr:from>
    <xdr:to>
      <xdr:col>16</xdr:col>
      <xdr:colOff>553720</xdr:colOff>
      <xdr:row>351</xdr:row>
      <xdr:rowOff>45720</xdr:rowOff>
    </xdr:to>
    <xdr:pic>
      <xdr:nvPicPr>
        <xdr:cNvPr id="14" name="Imagen 13">
          <a:extLst>
            <a:ext uri="{FF2B5EF4-FFF2-40B4-BE49-F238E27FC236}">
              <a16:creationId xmlns:a16="http://schemas.microsoft.com/office/drawing/2014/main" id="{A26031AF-E94C-4F19-9D75-745F6015DB03}"/>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2186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321</xdr:row>
      <xdr:rowOff>190500</xdr:rowOff>
    </xdr:from>
    <xdr:to>
      <xdr:col>48</xdr:col>
      <xdr:colOff>541020</xdr:colOff>
      <xdr:row>350</xdr:row>
      <xdr:rowOff>350520</xdr:rowOff>
    </xdr:to>
    <xdr:pic>
      <xdr:nvPicPr>
        <xdr:cNvPr id="15" name="Imagen 14">
          <a:extLst>
            <a:ext uri="{FF2B5EF4-FFF2-40B4-BE49-F238E27FC236}">
              <a16:creationId xmlns:a16="http://schemas.microsoft.com/office/drawing/2014/main" id="{A4704600-E7C6-4819-A14E-CEEBE79A1FC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211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321</xdr:row>
      <xdr:rowOff>76200</xdr:rowOff>
    </xdr:from>
    <xdr:to>
      <xdr:col>80</xdr:col>
      <xdr:colOff>236220</xdr:colOff>
      <xdr:row>350</xdr:row>
      <xdr:rowOff>236220</xdr:rowOff>
    </xdr:to>
    <xdr:pic>
      <xdr:nvPicPr>
        <xdr:cNvPr id="16" name="Imagen 15">
          <a:extLst>
            <a:ext uri="{FF2B5EF4-FFF2-40B4-BE49-F238E27FC236}">
              <a16:creationId xmlns:a16="http://schemas.microsoft.com/office/drawing/2014/main" id="{4992EC4D-A8BF-428B-96B2-FB4AAB6ADE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199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56</xdr:row>
      <xdr:rowOff>330200</xdr:rowOff>
    </xdr:from>
    <xdr:to>
      <xdr:col>146</xdr:col>
      <xdr:colOff>541020</xdr:colOff>
      <xdr:row>86</xdr:row>
      <xdr:rowOff>109220</xdr:rowOff>
    </xdr:to>
    <xdr:pic>
      <xdr:nvPicPr>
        <xdr:cNvPr id="17" name="Imagen 16">
          <a:extLst>
            <a:ext uri="{FF2B5EF4-FFF2-40B4-BE49-F238E27FC236}">
              <a16:creationId xmlns:a16="http://schemas.microsoft.com/office/drawing/2014/main" id="{9A08273B-DD1A-4FB4-A113-06A1AD3E4D3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128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56</xdr:row>
      <xdr:rowOff>190500</xdr:rowOff>
    </xdr:from>
    <xdr:to>
      <xdr:col>178</xdr:col>
      <xdr:colOff>490220</xdr:colOff>
      <xdr:row>85</xdr:row>
      <xdr:rowOff>350520</xdr:rowOff>
    </xdr:to>
    <xdr:pic>
      <xdr:nvPicPr>
        <xdr:cNvPr id="18" name="Imagen 17">
          <a:extLst>
            <a:ext uri="{FF2B5EF4-FFF2-40B4-BE49-F238E27FC236}">
              <a16:creationId xmlns:a16="http://schemas.microsoft.com/office/drawing/2014/main" id="{043C2BF0-F773-4C47-815C-77A2157B827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1145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56</xdr:row>
      <xdr:rowOff>152400</xdr:rowOff>
    </xdr:from>
    <xdr:to>
      <xdr:col>211</xdr:col>
      <xdr:colOff>109220</xdr:colOff>
      <xdr:row>85</xdr:row>
      <xdr:rowOff>312420</xdr:rowOff>
    </xdr:to>
    <xdr:pic>
      <xdr:nvPicPr>
        <xdr:cNvPr id="19" name="Imagen 18">
          <a:extLst>
            <a:ext uri="{FF2B5EF4-FFF2-40B4-BE49-F238E27FC236}">
              <a16:creationId xmlns:a16="http://schemas.microsoft.com/office/drawing/2014/main" id="{5EB3CC75-264D-42EE-B317-FCAFA147739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110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0</xdr:rowOff>
    </xdr:from>
    <xdr:to>
      <xdr:col>147</xdr:col>
      <xdr:colOff>160020</xdr:colOff>
      <xdr:row>157</xdr:row>
      <xdr:rowOff>160020</xdr:rowOff>
    </xdr:to>
    <xdr:pic>
      <xdr:nvPicPr>
        <xdr:cNvPr id="20" name="Imagen 19">
          <a:extLst>
            <a:ext uri="{FF2B5EF4-FFF2-40B4-BE49-F238E27FC236}">
              <a16:creationId xmlns:a16="http://schemas.microsoft.com/office/drawing/2014/main" id="{D7EE828C-CB3C-49D6-A979-FF53D3C882C2}"/>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0</xdr:rowOff>
    </xdr:from>
    <xdr:to>
      <xdr:col>178</xdr:col>
      <xdr:colOff>591820</xdr:colOff>
      <xdr:row>157</xdr:row>
      <xdr:rowOff>160020</xdr:rowOff>
    </xdr:to>
    <xdr:pic>
      <xdr:nvPicPr>
        <xdr:cNvPr id="21" name="Imagen 20">
          <a:extLst>
            <a:ext uri="{FF2B5EF4-FFF2-40B4-BE49-F238E27FC236}">
              <a16:creationId xmlns:a16="http://schemas.microsoft.com/office/drawing/2014/main" id="{5876E92B-274B-4DF9-82C5-14FC0C39745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0</xdr:rowOff>
    </xdr:from>
    <xdr:to>
      <xdr:col>211</xdr:col>
      <xdr:colOff>96520</xdr:colOff>
      <xdr:row>157</xdr:row>
      <xdr:rowOff>160020</xdr:rowOff>
    </xdr:to>
    <xdr:pic>
      <xdr:nvPicPr>
        <xdr:cNvPr id="22" name="Imagen 21">
          <a:extLst>
            <a:ext uri="{FF2B5EF4-FFF2-40B4-BE49-F238E27FC236}">
              <a16:creationId xmlns:a16="http://schemas.microsoft.com/office/drawing/2014/main" id="{01502263-97D2-4993-8E54-13799414AC52}"/>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38100</xdr:rowOff>
    </xdr:from>
    <xdr:to>
      <xdr:col>146</xdr:col>
      <xdr:colOff>464820</xdr:colOff>
      <xdr:row>226</xdr:row>
      <xdr:rowOff>198120</xdr:rowOff>
    </xdr:to>
    <xdr:pic>
      <xdr:nvPicPr>
        <xdr:cNvPr id="23" name="Imagen 22">
          <a:extLst>
            <a:ext uri="{FF2B5EF4-FFF2-40B4-BE49-F238E27FC236}">
              <a16:creationId xmlns:a16="http://schemas.microsoft.com/office/drawing/2014/main" id="{43557DB4-3759-4EAA-9935-FE74A82829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471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196</xdr:row>
      <xdr:rowOff>266700</xdr:rowOff>
    </xdr:from>
    <xdr:to>
      <xdr:col>179</xdr:col>
      <xdr:colOff>464820</xdr:colOff>
      <xdr:row>226</xdr:row>
      <xdr:rowOff>45720</xdr:rowOff>
    </xdr:to>
    <xdr:pic>
      <xdr:nvPicPr>
        <xdr:cNvPr id="24" name="Imagen 23">
          <a:extLst>
            <a:ext uri="{FF2B5EF4-FFF2-40B4-BE49-F238E27FC236}">
              <a16:creationId xmlns:a16="http://schemas.microsoft.com/office/drawing/2014/main" id="{AFADE383-6A62-4963-844F-6D6B2855A29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4561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196</xdr:row>
      <xdr:rowOff>76200</xdr:rowOff>
    </xdr:from>
    <xdr:to>
      <xdr:col>212</xdr:col>
      <xdr:colOff>541020</xdr:colOff>
      <xdr:row>225</xdr:row>
      <xdr:rowOff>236220</xdr:rowOff>
    </xdr:to>
    <xdr:pic>
      <xdr:nvPicPr>
        <xdr:cNvPr id="25" name="Imagen 24">
          <a:extLst>
            <a:ext uri="{FF2B5EF4-FFF2-40B4-BE49-F238E27FC236}">
              <a16:creationId xmlns:a16="http://schemas.microsoft.com/office/drawing/2014/main" id="{93473BF5-8E90-4AFF-A45A-AF5C7F6AD3C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43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267</xdr:row>
      <xdr:rowOff>342900</xdr:rowOff>
    </xdr:from>
    <xdr:to>
      <xdr:col>147</xdr:col>
      <xdr:colOff>388620</xdr:colOff>
      <xdr:row>297</xdr:row>
      <xdr:rowOff>121920</xdr:rowOff>
    </xdr:to>
    <xdr:pic>
      <xdr:nvPicPr>
        <xdr:cNvPr id="26" name="Imagen 25">
          <a:extLst>
            <a:ext uri="{FF2B5EF4-FFF2-40B4-BE49-F238E27FC236}">
              <a16:creationId xmlns:a16="http://schemas.microsoft.com/office/drawing/2014/main" id="{109F028E-1EDA-4921-AB32-F3D19B29EE8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168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267</xdr:row>
      <xdr:rowOff>190500</xdr:rowOff>
    </xdr:from>
    <xdr:to>
      <xdr:col>180</xdr:col>
      <xdr:colOff>350520</xdr:colOff>
      <xdr:row>296</xdr:row>
      <xdr:rowOff>350520</xdr:rowOff>
    </xdr:to>
    <xdr:pic>
      <xdr:nvPicPr>
        <xdr:cNvPr id="27" name="Imagen 26">
          <a:extLst>
            <a:ext uri="{FF2B5EF4-FFF2-40B4-BE49-F238E27FC236}">
              <a16:creationId xmlns:a16="http://schemas.microsoft.com/office/drawing/2014/main" id="{817A3B34-5EAF-4C6E-8676-0AD6F3F887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153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267</xdr:row>
      <xdr:rowOff>76200</xdr:rowOff>
    </xdr:from>
    <xdr:to>
      <xdr:col>213</xdr:col>
      <xdr:colOff>312420</xdr:colOff>
      <xdr:row>296</xdr:row>
      <xdr:rowOff>236220</xdr:rowOff>
    </xdr:to>
    <xdr:pic>
      <xdr:nvPicPr>
        <xdr:cNvPr id="28" name="Imagen 27">
          <a:extLst>
            <a:ext uri="{FF2B5EF4-FFF2-40B4-BE49-F238E27FC236}">
              <a16:creationId xmlns:a16="http://schemas.microsoft.com/office/drawing/2014/main" id="{35C0E655-A74C-4675-913E-B6033D79BA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142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59</xdr:row>
      <xdr:rowOff>0</xdr:rowOff>
    </xdr:from>
    <xdr:to>
      <xdr:col>16</xdr:col>
      <xdr:colOff>598170</xdr:colOff>
      <xdr:row>88</xdr:row>
      <xdr:rowOff>160020</xdr:rowOff>
    </xdr:to>
    <xdr:pic>
      <xdr:nvPicPr>
        <xdr:cNvPr id="2" name="Imagen 1">
          <a:extLst>
            <a:ext uri="{FF2B5EF4-FFF2-40B4-BE49-F238E27FC236}">
              <a16:creationId xmlns:a16="http://schemas.microsoft.com/office/drawing/2014/main" id="{9C2E56D4-5D14-4A6E-BA94-0F389A3E427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2098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59</xdr:row>
      <xdr:rowOff>38100</xdr:rowOff>
    </xdr:from>
    <xdr:to>
      <xdr:col>48</xdr:col>
      <xdr:colOff>541020</xdr:colOff>
      <xdr:row>88</xdr:row>
      <xdr:rowOff>198120</xdr:rowOff>
    </xdr:to>
    <xdr:pic>
      <xdr:nvPicPr>
        <xdr:cNvPr id="3" name="Imagen 2">
          <a:extLst>
            <a:ext uri="{FF2B5EF4-FFF2-40B4-BE49-F238E27FC236}">
              <a16:creationId xmlns:a16="http://schemas.microsoft.com/office/drawing/2014/main" id="{639F83BC-1E82-4A3B-9194-3D4FF4CB31B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21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58</xdr:row>
      <xdr:rowOff>304800</xdr:rowOff>
    </xdr:from>
    <xdr:to>
      <xdr:col>80</xdr:col>
      <xdr:colOff>388620</xdr:colOff>
      <xdr:row>88</xdr:row>
      <xdr:rowOff>83820</xdr:rowOff>
    </xdr:to>
    <xdr:pic>
      <xdr:nvPicPr>
        <xdr:cNvPr id="4" name="Imagen 3">
          <a:extLst>
            <a:ext uri="{FF2B5EF4-FFF2-40B4-BE49-F238E27FC236}">
              <a16:creationId xmlns:a16="http://schemas.microsoft.com/office/drawing/2014/main" id="{5531808C-7838-4AFC-A4A5-25BE9789EDE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202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126</xdr:row>
      <xdr:rowOff>38100</xdr:rowOff>
    </xdr:from>
    <xdr:to>
      <xdr:col>16</xdr:col>
      <xdr:colOff>365760</xdr:colOff>
      <xdr:row>155</xdr:row>
      <xdr:rowOff>198120</xdr:rowOff>
    </xdr:to>
    <xdr:pic>
      <xdr:nvPicPr>
        <xdr:cNvPr id="5" name="Imagen 4">
          <a:extLst>
            <a:ext uri="{FF2B5EF4-FFF2-40B4-BE49-F238E27FC236}">
              <a16:creationId xmlns:a16="http://schemas.microsoft.com/office/drawing/2014/main" id="{9810F162-DDAF-4EED-9512-313C5323482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7663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126</xdr:row>
      <xdr:rowOff>76200</xdr:rowOff>
    </xdr:from>
    <xdr:to>
      <xdr:col>48</xdr:col>
      <xdr:colOff>388620</xdr:colOff>
      <xdr:row>155</xdr:row>
      <xdr:rowOff>236220</xdr:rowOff>
    </xdr:to>
    <xdr:pic>
      <xdr:nvPicPr>
        <xdr:cNvPr id="6" name="Imagen 5">
          <a:extLst>
            <a:ext uri="{FF2B5EF4-FFF2-40B4-BE49-F238E27FC236}">
              <a16:creationId xmlns:a16="http://schemas.microsoft.com/office/drawing/2014/main" id="{4B8375C8-9B58-4119-B3FF-B1BAC3D0F85A}"/>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77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126</xdr:row>
      <xdr:rowOff>0</xdr:rowOff>
    </xdr:from>
    <xdr:to>
      <xdr:col>80</xdr:col>
      <xdr:colOff>236220</xdr:colOff>
      <xdr:row>155</xdr:row>
      <xdr:rowOff>160020</xdr:rowOff>
    </xdr:to>
    <xdr:pic>
      <xdr:nvPicPr>
        <xdr:cNvPr id="7" name="Imagen 6">
          <a:extLst>
            <a:ext uri="{FF2B5EF4-FFF2-40B4-BE49-F238E27FC236}">
              <a16:creationId xmlns:a16="http://schemas.microsoft.com/office/drawing/2014/main" id="{C6C07832-8006-4EA6-BA0B-2880C7FABD5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192</xdr:row>
      <xdr:rowOff>76200</xdr:rowOff>
    </xdr:from>
    <xdr:to>
      <xdr:col>16</xdr:col>
      <xdr:colOff>403860</xdr:colOff>
      <xdr:row>221</xdr:row>
      <xdr:rowOff>236220</xdr:rowOff>
    </xdr:to>
    <xdr:pic>
      <xdr:nvPicPr>
        <xdr:cNvPr id="8" name="Imagen 7">
          <a:extLst>
            <a:ext uri="{FF2B5EF4-FFF2-40B4-BE49-F238E27FC236}">
              <a16:creationId xmlns:a16="http://schemas.microsoft.com/office/drawing/2014/main" id="{0D3395AB-4D30-46EB-BE57-C061912F938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2847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191</xdr:row>
      <xdr:rowOff>342900</xdr:rowOff>
    </xdr:from>
    <xdr:to>
      <xdr:col>48</xdr:col>
      <xdr:colOff>388620</xdr:colOff>
      <xdr:row>221</xdr:row>
      <xdr:rowOff>121920</xdr:rowOff>
    </xdr:to>
    <xdr:pic>
      <xdr:nvPicPr>
        <xdr:cNvPr id="9" name="Imagen 8">
          <a:extLst>
            <a:ext uri="{FF2B5EF4-FFF2-40B4-BE49-F238E27FC236}">
              <a16:creationId xmlns:a16="http://schemas.microsoft.com/office/drawing/2014/main" id="{7445BCFF-DDE9-47E3-89B0-0A3A420DB31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191</xdr:row>
      <xdr:rowOff>152400</xdr:rowOff>
    </xdr:from>
    <xdr:to>
      <xdr:col>80</xdr:col>
      <xdr:colOff>274320</xdr:colOff>
      <xdr:row>220</xdr:row>
      <xdr:rowOff>312420</xdr:rowOff>
    </xdr:to>
    <xdr:pic>
      <xdr:nvPicPr>
        <xdr:cNvPr id="10" name="Imagen 9">
          <a:extLst>
            <a:ext uri="{FF2B5EF4-FFF2-40B4-BE49-F238E27FC236}">
              <a16:creationId xmlns:a16="http://schemas.microsoft.com/office/drawing/2014/main" id="{6B37FE4C-4905-4239-B3A2-584BBBC1D2D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259</xdr:row>
      <xdr:rowOff>76200</xdr:rowOff>
    </xdr:from>
    <xdr:to>
      <xdr:col>16</xdr:col>
      <xdr:colOff>426720</xdr:colOff>
      <xdr:row>288</xdr:row>
      <xdr:rowOff>236220</xdr:rowOff>
    </xdr:to>
    <xdr:pic>
      <xdr:nvPicPr>
        <xdr:cNvPr id="11" name="Imagen 10">
          <a:extLst>
            <a:ext uri="{FF2B5EF4-FFF2-40B4-BE49-F238E27FC236}">
              <a16:creationId xmlns:a16="http://schemas.microsoft.com/office/drawing/2014/main" id="{9E1F34AF-3646-41AD-A105-2E33BF21644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8374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259</xdr:row>
      <xdr:rowOff>38100</xdr:rowOff>
    </xdr:from>
    <xdr:to>
      <xdr:col>48</xdr:col>
      <xdr:colOff>388620</xdr:colOff>
      <xdr:row>288</xdr:row>
      <xdr:rowOff>198120</xdr:rowOff>
    </xdr:to>
    <xdr:pic>
      <xdr:nvPicPr>
        <xdr:cNvPr id="12" name="Imagen 11">
          <a:extLst>
            <a:ext uri="{FF2B5EF4-FFF2-40B4-BE49-F238E27FC236}">
              <a16:creationId xmlns:a16="http://schemas.microsoft.com/office/drawing/2014/main" id="{DE1916BD-ADD3-4ACA-BF90-309971F782C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83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259</xdr:row>
      <xdr:rowOff>0</xdr:rowOff>
    </xdr:from>
    <xdr:to>
      <xdr:col>80</xdr:col>
      <xdr:colOff>45720</xdr:colOff>
      <xdr:row>288</xdr:row>
      <xdr:rowOff>160020</xdr:rowOff>
    </xdr:to>
    <xdr:pic>
      <xdr:nvPicPr>
        <xdr:cNvPr id="13" name="Imagen 12">
          <a:extLst>
            <a:ext uri="{FF2B5EF4-FFF2-40B4-BE49-F238E27FC236}">
              <a16:creationId xmlns:a16="http://schemas.microsoft.com/office/drawing/2014/main" id="{899C19C3-2DE7-4588-9DCD-B42A98B0E1B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829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324</xdr:row>
      <xdr:rowOff>190500</xdr:rowOff>
    </xdr:from>
    <xdr:to>
      <xdr:col>17</xdr:col>
      <xdr:colOff>274320</xdr:colOff>
      <xdr:row>353</xdr:row>
      <xdr:rowOff>350520</xdr:rowOff>
    </xdr:to>
    <xdr:pic>
      <xdr:nvPicPr>
        <xdr:cNvPr id="14" name="Imagen 13">
          <a:extLst>
            <a:ext uri="{FF2B5EF4-FFF2-40B4-BE49-F238E27FC236}">
              <a16:creationId xmlns:a16="http://schemas.microsoft.com/office/drawing/2014/main" id="{4209E189-C7EE-4F48-BFD3-35C07F7369F5}"/>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3253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324</xdr:row>
      <xdr:rowOff>114300</xdr:rowOff>
    </xdr:from>
    <xdr:to>
      <xdr:col>48</xdr:col>
      <xdr:colOff>541020</xdr:colOff>
      <xdr:row>353</xdr:row>
      <xdr:rowOff>274320</xdr:rowOff>
    </xdr:to>
    <xdr:pic>
      <xdr:nvPicPr>
        <xdr:cNvPr id="15" name="Imagen 14">
          <a:extLst>
            <a:ext uri="{FF2B5EF4-FFF2-40B4-BE49-F238E27FC236}">
              <a16:creationId xmlns:a16="http://schemas.microsoft.com/office/drawing/2014/main" id="{C44B5CD7-B72F-4792-838D-028CB8D997F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317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324</xdr:row>
      <xdr:rowOff>0</xdr:rowOff>
    </xdr:from>
    <xdr:to>
      <xdr:col>80</xdr:col>
      <xdr:colOff>236220</xdr:colOff>
      <xdr:row>353</xdr:row>
      <xdr:rowOff>160020</xdr:rowOff>
    </xdr:to>
    <xdr:pic>
      <xdr:nvPicPr>
        <xdr:cNvPr id="16" name="Imagen 15">
          <a:extLst>
            <a:ext uri="{FF2B5EF4-FFF2-40B4-BE49-F238E27FC236}">
              <a16:creationId xmlns:a16="http://schemas.microsoft.com/office/drawing/2014/main" id="{93C9067D-A1D7-458B-9D9B-CFE11B4E63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30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59</xdr:row>
      <xdr:rowOff>254000</xdr:rowOff>
    </xdr:from>
    <xdr:to>
      <xdr:col>146</xdr:col>
      <xdr:colOff>541020</xdr:colOff>
      <xdr:row>89</xdr:row>
      <xdr:rowOff>33020</xdr:rowOff>
    </xdr:to>
    <xdr:pic>
      <xdr:nvPicPr>
        <xdr:cNvPr id="17" name="Imagen 16">
          <a:extLst>
            <a:ext uri="{FF2B5EF4-FFF2-40B4-BE49-F238E27FC236}">
              <a16:creationId xmlns:a16="http://schemas.microsoft.com/office/drawing/2014/main" id="{77E6695D-53B7-41A6-9A11-4F8D12D19A4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235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59</xdr:row>
      <xdr:rowOff>114300</xdr:rowOff>
    </xdr:from>
    <xdr:to>
      <xdr:col>178</xdr:col>
      <xdr:colOff>490220</xdr:colOff>
      <xdr:row>88</xdr:row>
      <xdr:rowOff>274320</xdr:rowOff>
    </xdr:to>
    <xdr:pic>
      <xdr:nvPicPr>
        <xdr:cNvPr id="18" name="Imagen 17">
          <a:extLst>
            <a:ext uri="{FF2B5EF4-FFF2-40B4-BE49-F238E27FC236}">
              <a16:creationId xmlns:a16="http://schemas.microsoft.com/office/drawing/2014/main" id="{EA012FD8-49FC-4BFD-B60A-E908BEBAA41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221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59</xdr:row>
      <xdr:rowOff>76200</xdr:rowOff>
    </xdr:from>
    <xdr:to>
      <xdr:col>211</xdr:col>
      <xdr:colOff>109220</xdr:colOff>
      <xdr:row>88</xdr:row>
      <xdr:rowOff>236220</xdr:rowOff>
    </xdr:to>
    <xdr:pic>
      <xdr:nvPicPr>
        <xdr:cNvPr id="19" name="Imagen 18">
          <a:extLst>
            <a:ext uri="{FF2B5EF4-FFF2-40B4-BE49-F238E27FC236}">
              <a16:creationId xmlns:a16="http://schemas.microsoft.com/office/drawing/2014/main" id="{36FD0747-519D-4216-A3C2-7E0B1F9222A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217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130</xdr:row>
      <xdr:rowOff>304800</xdr:rowOff>
    </xdr:from>
    <xdr:to>
      <xdr:col>147</xdr:col>
      <xdr:colOff>160020</xdr:colOff>
      <xdr:row>160</xdr:row>
      <xdr:rowOff>83820</xdr:rowOff>
    </xdr:to>
    <xdr:pic>
      <xdr:nvPicPr>
        <xdr:cNvPr id="20" name="Imagen 19">
          <a:extLst>
            <a:ext uri="{FF2B5EF4-FFF2-40B4-BE49-F238E27FC236}">
              <a16:creationId xmlns:a16="http://schemas.microsoft.com/office/drawing/2014/main" id="{5208DC79-DDB7-4457-9C52-3F8A327EDDDB}"/>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130</xdr:row>
      <xdr:rowOff>304800</xdr:rowOff>
    </xdr:from>
    <xdr:to>
      <xdr:col>178</xdr:col>
      <xdr:colOff>591820</xdr:colOff>
      <xdr:row>160</xdr:row>
      <xdr:rowOff>83820</xdr:rowOff>
    </xdr:to>
    <xdr:pic>
      <xdr:nvPicPr>
        <xdr:cNvPr id="21" name="Imagen 20">
          <a:extLst>
            <a:ext uri="{FF2B5EF4-FFF2-40B4-BE49-F238E27FC236}">
              <a16:creationId xmlns:a16="http://schemas.microsoft.com/office/drawing/2014/main" id="{34267F14-5BCC-4924-94FC-80558BD68F9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130</xdr:row>
      <xdr:rowOff>304800</xdr:rowOff>
    </xdr:from>
    <xdr:to>
      <xdr:col>211</xdr:col>
      <xdr:colOff>96520</xdr:colOff>
      <xdr:row>160</xdr:row>
      <xdr:rowOff>83820</xdr:rowOff>
    </xdr:to>
    <xdr:pic>
      <xdr:nvPicPr>
        <xdr:cNvPr id="22" name="Imagen 21">
          <a:extLst>
            <a:ext uri="{FF2B5EF4-FFF2-40B4-BE49-F238E27FC236}">
              <a16:creationId xmlns:a16="http://schemas.microsoft.com/office/drawing/2014/main" id="{A96111F3-E8BF-420F-A872-DDCFA22FFA83}"/>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199</xdr:row>
      <xdr:rowOff>342900</xdr:rowOff>
    </xdr:from>
    <xdr:to>
      <xdr:col>146</xdr:col>
      <xdr:colOff>464820</xdr:colOff>
      <xdr:row>229</xdr:row>
      <xdr:rowOff>121920</xdr:rowOff>
    </xdr:to>
    <xdr:pic>
      <xdr:nvPicPr>
        <xdr:cNvPr id="23" name="Imagen 22">
          <a:extLst>
            <a:ext uri="{FF2B5EF4-FFF2-40B4-BE49-F238E27FC236}">
              <a16:creationId xmlns:a16="http://schemas.microsoft.com/office/drawing/2014/main" id="{216CC727-6BB3-45A9-AA7A-25F01B7F3B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578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199</xdr:row>
      <xdr:rowOff>190500</xdr:rowOff>
    </xdr:from>
    <xdr:to>
      <xdr:col>179</xdr:col>
      <xdr:colOff>464820</xdr:colOff>
      <xdr:row>228</xdr:row>
      <xdr:rowOff>350520</xdr:rowOff>
    </xdr:to>
    <xdr:pic>
      <xdr:nvPicPr>
        <xdr:cNvPr id="24" name="Imagen 23">
          <a:extLst>
            <a:ext uri="{FF2B5EF4-FFF2-40B4-BE49-F238E27FC236}">
              <a16:creationId xmlns:a16="http://schemas.microsoft.com/office/drawing/2014/main" id="{4BE4326D-A632-463E-B2D5-CDA45D8D68B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562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199</xdr:row>
      <xdr:rowOff>0</xdr:rowOff>
    </xdr:from>
    <xdr:to>
      <xdr:col>212</xdr:col>
      <xdr:colOff>541020</xdr:colOff>
      <xdr:row>228</xdr:row>
      <xdr:rowOff>160020</xdr:rowOff>
    </xdr:to>
    <xdr:pic>
      <xdr:nvPicPr>
        <xdr:cNvPr id="25" name="Imagen 24">
          <a:extLst>
            <a:ext uri="{FF2B5EF4-FFF2-40B4-BE49-F238E27FC236}">
              <a16:creationId xmlns:a16="http://schemas.microsoft.com/office/drawing/2014/main" id="{A43A5ADC-235D-47A6-9074-56C36B14ED3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543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270</xdr:row>
      <xdr:rowOff>266700</xdr:rowOff>
    </xdr:from>
    <xdr:to>
      <xdr:col>147</xdr:col>
      <xdr:colOff>388620</xdr:colOff>
      <xdr:row>300</xdr:row>
      <xdr:rowOff>45720</xdr:rowOff>
    </xdr:to>
    <xdr:pic>
      <xdr:nvPicPr>
        <xdr:cNvPr id="26" name="Imagen 25">
          <a:extLst>
            <a:ext uri="{FF2B5EF4-FFF2-40B4-BE49-F238E27FC236}">
              <a16:creationId xmlns:a16="http://schemas.microsoft.com/office/drawing/2014/main" id="{7A2EBC91-84E8-4F9C-B564-123BBF21594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275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270</xdr:row>
      <xdr:rowOff>114300</xdr:rowOff>
    </xdr:from>
    <xdr:to>
      <xdr:col>180</xdr:col>
      <xdr:colOff>350520</xdr:colOff>
      <xdr:row>299</xdr:row>
      <xdr:rowOff>274320</xdr:rowOff>
    </xdr:to>
    <xdr:pic>
      <xdr:nvPicPr>
        <xdr:cNvPr id="27" name="Imagen 26">
          <a:extLst>
            <a:ext uri="{FF2B5EF4-FFF2-40B4-BE49-F238E27FC236}">
              <a16:creationId xmlns:a16="http://schemas.microsoft.com/office/drawing/2014/main" id="{E8AC883E-98D3-4FE0-943D-60C32059E8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2603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270</xdr:row>
      <xdr:rowOff>0</xdr:rowOff>
    </xdr:from>
    <xdr:to>
      <xdr:col>213</xdr:col>
      <xdr:colOff>312420</xdr:colOff>
      <xdr:row>299</xdr:row>
      <xdr:rowOff>160020</xdr:rowOff>
    </xdr:to>
    <xdr:pic>
      <xdr:nvPicPr>
        <xdr:cNvPr id="28" name="Imagen 27">
          <a:extLst>
            <a:ext uri="{FF2B5EF4-FFF2-40B4-BE49-F238E27FC236}">
              <a16:creationId xmlns:a16="http://schemas.microsoft.com/office/drawing/2014/main" id="{D4EE4F85-00FE-4E7C-962E-B761AABF480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248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53</xdr:row>
      <xdr:rowOff>76200</xdr:rowOff>
    </xdr:from>
    <xdr:to>
      <xdr:col>16</xdr:col>
      <xdr:colOff>598170</xdr:colOff>
      <xdr:row>82</xdr:row>
      <xdr:rowOff>236220</xdr:rowOff>
    </xdr:to>
    <xdr:pic>
      <xdr:nvPicPr>
        <xdr:cNvPr id="2" name="Imagen 1">
          <a:extLst>
            <a:ext uri="{FF2B5EF4-FFF2-40B4-BE49-F238E27FC236}">
              <a16:creationId xmlns:a16="http://schemas.microsoft.com/office/drawing/2014/main" id="{8B753DC8-1378-442B-ADAC-DC56CDD5FC5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888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53</xdr:row>
      <xdr:rowOff>114300</xdr:rowOff>
    </xdr:from>
    <xdr:to>
      <xdr:col>48</xdr:col>
      <xdr:colOff>541020</xdr:colOff>
      <xdr:row>82</xdr:row>
      <xdr:rowOff>274320</xdr:rowOff>
    </xdr:to>
    <xdr:pic>
      <xdr:nvPicPr>
        <xdr:cNvPr id="3" name="Imagen 2">
          <a:extLst>
            <a:ext uri="{FF2B5EF4-FFF2-40B4-BE49-F238E27FC236}">
              <a16:creationId xmlns:a16="http://schemas.microsoft.com/office/drawing/2014/main" id="{1794C5B1-1FDB-458B-B183-DA85CFC677D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9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53</xdr:row>
      <xdr:rowOff>0</xdr:rowOff>
    </xdr:from>
    <xdr:to>
      <xdr:col>80</xdr:col>
      <xdr:colOff>388620</xdr:colOff>
      <xdr:row>82</xdr:row>
      <xdr:rowOff>160020</xdr:rowOff>
    </xdr:to>
    <xdr:pic>
      <xdr:nvPicPr>
        <xdr:cNvPr id="4" name="Imagen 3">
          <a:extLst>
            <a:ext uri="{FF2B5EF4-FFF2-40B4-BE49-F238E27FC236}">
              <a16:creationId xmlns:a16="http://schemas.microsoft.com/office/drawing/2014/main" id="{A09CBB02-DD2A-4BD3-841D-E125AC4674F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81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120</xdr:row>
      <xdr:rowOff>114300</xdr:rowOff>
    </xdr:from>
    <xdr:to>
      <xdr:col>16</xdr:col>
      <xdr:colOff>365760</xdr:colOff>
      <xdr:row>149</xdr:row>
      <xdr:rowOff>274320</xdr:rowOff>
    </xdr:to>
    <xdr:pic>
      <xdr:nvPicPr>
        <xdr:cNvPr id="5" name="Imagen 4">
          <a:extLst>
            <a:ext uri="{FF2B5EF4-FFF2-40B4-BE49-F238E27FC236}">
              <a16:creationId xmlns:a16="http://schemas.microsoft.com/office/drawing/2014/main" id="{300C4AAA-6249-4640-8F99-96D9174A62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453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120</xdr:row>
      <xdr:rowOff>152400</xdr:rowOff>
    </xdr:from>
    <xdr:to>
      <xdr:col>48</xdr:col>
      <xdr:colOff>388620</xdr:colOff>
      <xdr:row>149</xdr:row>
      <xdr:rowOff>312420</xdr:rowOff>
    </xdr:to>
    <xdr:pic>
      <xdr:nvPicPr>
        <xdr:cNvPr id="6" name="Imagen 5">
          <a:extLst>
            <a:ext uri="{FF2B5EF4-FFF2-40B4-BE49-F238E27FC236}">
              <a16:creationId xmlns:a16="http://schemas.microsoft.com/office/drawing/2014/main" id="{F3EA750E-3A2F-4101-B43C-6E7A91DA6576}"/>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49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120</xdr:row>
      <xdr:rowOff>76200</xdr:rowOff>
    </xdr:from>
    <xdr:to>
      <xdr:col>80</xdr:col>
      <xdr:colOff>236220</xdr:colOff>
      <xdr:row>149</xdr:row>
      <xdr:rowOff>236220</xdr:rowOff>
    </xdr:to>
    <xdr:pic>
      <xdr:nvPicPr>
        <xdr:cNvPr id="7" name="Imagen 6">
          <a:extLst>
            <a:ext uri="{FF2B5EF4-FFF2-40B4-BE49-F238E27FC236}">
              <a16:creationId xmlns:a16="http://schemas.microsoft.com/office/drawing/2014/main" id="{7644FCD7-5635-4135-BD40-82572858967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41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186</xdr:row>
      <xdr:rowOff>152400</xdr:rowOff>
    </xdr:from>
    <xdr:to>
      <xdr:col>16</xdr:col>
      <xdr:colOff>403860</xdr:colOff>
      <xdr:row>215</xdr:row>
      <xdr:rowOff>312420</xdr:rowOff>
    </xdr:to>
    <xdr:pic>
      <xdr:nvPicPr>
        <xdr:cNvPr id="8" name="Imagen 7">
          <a:extLst>
            <a:ext uri="{FF2B5EF4-FFF2-40B4-BE49-F238E27FC236}">
              <a16:creationId xmlns:a16="http://schemas.microsoft.com/office/drawing/2014/main" id="{78D245B4-CD24-403B-801A-5C2FFF8C16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637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186</xdr:row>
      <xdr:rowOff>38100</xdr:rowOff>
    </xdr:from>
    <xdr:to>
      <xdr:col>48</xdr:col>
      <xdr:colOff>388620</xdr:colOff>
      <xdr:row>215</xdr:row>
      <xdr:rowOff>198120</xdr:rowOff>
    </xdr:to>
    <xdr:pic>
      <xdr:nvPicPr>
        <xdr:cNvPr id="9" name="Imagen 8">
          <a:extLst>
            <a:ext uri="{FF2B5EF4-FFF2-40B4-BE49-F238E27FC236}">
              <a16:creationId xmlns:a16="http://schemas.microsoft.com/office/drawing/2014/main" id="{61C620C0-C14B-4DAB-BC77-E8CEA9E9658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523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228600</xdr:rowOff>
    </xdr:from>
    <xdr:to>
      <xdr:col>80</xdr:col>
      <xdr:colOff>274320</xdr:colOff>
      <xdr:row>215</xdr:row>
      <xdr:rowOff>7620</xdr:rowOff>
    </xdr:to>
    <xdr:pic>
      <xdr:nvPicPr>
        <xdr:cNvPr id="10" name="Imagen 9">
          <a:extLst>
            <a:ext uri="{FF2B5EF4-FFF2-40B4-BE49-F238E27FC236}">
              <a16:creationId xmlns:a16="http://schemas.microsoft.com/office/drawing/2014/main" id="{376AE04E-4CE8-480D-9A40-D11E88505ABB}"/>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33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253</xdr:row>
      <xdr:rowOff>152400</xdr:rowOff>
    </xdr:from>
    <xdr:to>
      <xdr:col>16</xdr:col>
      <xdr:colOff>426720</xdr:colOff>
      <xdr:row>282</xdr:row>
      <xdr:rowOff>312420</xdr:rowOff>
    </xdr:to>
    <xdr:pic>
      <xdr:nvPicPr>
        <xdr:cNvPr id="11" name="Imagen 10">
          <a:extLst>
            <a:ext uri="{FF2B5EF4-FFF2-40B4-BE49-F238E27FC236}">
              <a16:creationId xmlns:a16="http://schemas.microsoft.com/office/drawing/2014/main" id="{1E40124D-EA9A-47CB-B819-0A53918109D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6164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253</xdr:row>
      <xdr:rowOff>114300</xdr:rowOff>
    </xdr:from>
    <xdr:to>
      <xdr:col>48</xdr:col>
      <xdr:colOff>388620</xdr:colOff>
      <xdr:row>282</xdr:row>
      <xdr:rowOff>274320</xdr:rowOff>
    </xdr:to>
    <xdr:pic>
      <xdr:nvPicPr>
        <xdr:cNvPr id="12" name="Imagen 11">
          <a:extLst>
            <a:ext uri="{FF2B5EF4-FFF2-40B4-BE49-F238E27FC236}">
              <a16:creationId xmlns:a16="http://schemas.microsoft.com/office/drawing/2014/main" id="{65EB138D-ED53-4870-8EEA-1E3296C3B51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61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253</xdr:row>
      <xdr:rowOff>76200</xdr:rowOff>
    </xdr:from>
    <xdr:to>
      <xdr:col>80</xdr:col>
      <xdr:colOff>45720</xdr:colOff>
      <xdr:row>282</xdr:row>
      <xdr:rowOff>236220</xdr:rowOff>
    </xdr:to>
    <xdr:pic>
      <xdr:nvPicPr>
        <xdr:cNvPr id="13" name="Imagen 12">
          <a:extLst>
            <a:ext uri="{FF2B5EF4-FFF2-40B4-BE49-F238E27FC236}">
              <a16:creationId xmlns:a16="http://schemas.microsoft.com/office/drawing/2014/main" id="{EF457353-4BE2-4846-A96A-A4A7694B4C3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608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266700</xdr:rowOff>
    </xdr:from>
    <xdr:to>
      <xdr:col>17</xdr:col>
      <xdr:colOff>274320</xdr:colOff>
      <xdr:row>348</xdr:row>
      <xdr:rowOff>45720</xdr:rowOff>
    </xdr:to>
    <xdr:pic>
      <xdr:nvPicPr>
        <xdr:cNvPr id="14" name="Imagen 13">
          <a:extLst>
            <a:ext uri="{FF2B5EF4-FFF2-40B4-BE49-F238E27FC236}">
              <a16:creationId xmlns:a16="http://schemas.microsoft.com/office/drawing/2014/main" id="{14709B3E-5602-4F5E-90A9-5A48DD867CFE}"/>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1043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318</xdr:row>
      <xdr:rowOff>190500</xdr:rowOff>
    </xdr:from>
    <xdr:to>
      <xdr:col>48</xdr:col>
      <xdr:colOff>541020</xdr:colOff>
      <xdr:row>347</xdr:row>
      <xdr:rowOff>350520</xdr:rowOff>
    </xdr:to>
    <xdr:pic>
      <xdr:nvPicPr>
        <xdr:cNvPr id="15" name="Imagen 14">
          <a:extLst>
            <a:ext uri="{FF2B5EF4-FFF2-40B4-BE49-F238E27FC236}">
              <a16:creationId xmlns:a16="http://schemas.microsoft.com/office/drawing/2014/main" id="{6ECBE18F-A8B6-43F1-8292-D1027376074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96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318</xdr:row>
      <xdr:rowOff>76200</xdr:rowOff>
    </xdr:from>
    <xdr:to>
      <xdr:col>80</xdr:col>
      <xdr:colOff>236220</xdr:colOff>
      <xdr:row>347</xdr:row>
      <xdr:rowOff>236220</xdr:rowOff>
    </xdr:to>
    <xdr:pic>
      <xdr:nvPicPr>
        <xdr:cNvPr id="16" name="Imagen 15">
          <a:extLst>
            <a:ext uri="{FF2B5EF4-FFF2-40B4-BE49-F238E27FC236}">
              <a16:creationId xmlns:a16="http://schemas.microsoft.com/office/drawing/2014/main" id="{5752AEB3-3BC4-4B0E-A3DC-5AE0C7E94C1A}"/>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85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330200</xdr:rowOff>
    </xdr:from>
    <xdr:to>
      <xdr:col>146</xdr:col>
      <xdr:colOff>541020</xdr:colOff>
      <xdr:row>83</xdr:row>
      <xdr:rowOff>109220</xdr:rowOff>
    </xdr:to>
    <xdr:pic>
      <xdr:nvPicPr>
        <xdr:cNvPr id="17" name="Imagen 16">
          <a:extLst>
            <a:ext uri="{FF2B5EF4-FFF2-40B4-BE49-F238E27FC236}">
              <a16:creationId xmlns:a16="http://schemas.microsoft.com/office/drawing/2014/main" id="{158C7293-55DC-447E-ABEE-002365F695A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014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53</xdr:row>
      <xdr:rowOff>190500</xdr:rowOff>
    </xdr:from>
    <xdr:to>
      <xdr:col>178</xdr:col>
      <xdr:colOff>490220</xdr:colOff>
      <xdr:row>82</xdr:row>
      <xdr:rowOff>350520</xdr:rowOff>
    </xdr:to>
    <xdr:pic>
      <xdr:nvPicPr>
        <xdr:cNvPr id="18" name="Imagen 17">
          <a:extLst>
            <a:ext uri="{FF2B5EF4-FFF2-40B4-BE49-F238E27FC236}">
              <a16:creationId xmlns:a16="http://schemas.microsoft.com/office/drawing/2014/main" id="{14D767E0-07F2-478B-9B0E-D1EEF7358F4D}"/>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000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53</xdr:row>
      <xdr:rowOff>152400</xdr:rowOff>
    </xdr:from>
    <xdr:to>
      <xdr:col>211</xdr:col>
      <xdr:colOff>109220</xdr:colOff>
      <xdr:row>82</xdr:row>
      <xdr:rowOff>312420</xdr:rowOff>
    </xdr:to>
    <xdr:pic>
      <xdr:nvPicPr>
        <xdr:cNvPr id="19" name="Imagen 18">
          <a:extLst>
            <a:ext uri="{FF2B5EF4-FFF2-40B4-BE49-F238E27FC236}">
              <a16:creationId xmlns:a16="http://schemas.microsoft.com/office/drawing/2014/main" id="{6262859D-9347-4B7D-983D-11BF9770A36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96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125</xdr:row>
      <xdr:rowOff>0</xdr:rowOff>
    </xdr:from>
    <xdr:to>
      <xdr:col>147</xdr:col>
      <xdr:colOff>160020</xdr:colOff>
      <xdr:row>154</xdr:row>
      <xdr:rowOff>160020</xdr:rowOff>
    </xdr:to>
    <xdr:pic>
      <xdr:nvPicPr>
        <xdr:cNvPr id="20" name="Imagen 19">
          <a:extLst>
            <a:ext uri="{FF2B5EF4-FFF2-40B4-BE49-F238E27FC236}">
              <a16:creationId xmlns:a16="http://schemas.microsoft.com/office/drawing/2014/main" id="{6604D42B-B007-4D01-B49C-1BB0DE4CCE8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125</xdr:row>
      <xdr:rowOff>0</xdr:rowOff>
    </xdr:from>
    <xdr:to>
      <xdr:col>178</xdr:col>
      <xdr:colOff>591820</xdr:colOff>
      <xdr:row>154</xdr:row>
      <xdr:rowOff>160020</xdr:rowOff>
    </xdr:to>
    <xdr:pic>
      <xdr:nvPicPr>
        <xdr:cNvPr id="21" name="Imagen 20">
          <a:extLst>
            <a:ext uri="{FF2B5EF4-FFF2-40B4-BE49-F238E27FC236}">
              <a16:creationId xmlns:a16="http://schemas.microsoft.com/office/drawing/2014/main" id="{F640A5EA-AED9-4901-9D5E-F720B8028A2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125</xdr:row>
      <xdr:rowOff>0</xdr:rowOff>
    </xdr:from>
    <xdr:to>
      <xdr:col>211</xdr:col>
      <xdr:colOff>96520</xdr:colOff>
      <xdr:row>154</xdr:row>
      <xdr:rowOff>160020</xdr:rowOff>
    </xdr:to>
    <xdr:pic>
      <xdr:nvPicPr>
        <xdr:cNvPr id="22" name="Imagen 21">
          <a:extLst>
            <a:ext uri="{FF2B5EF4-FFF2-40B4-BE49-F238E27FC236}">
              <a16:creationId xmlns:a16="http://schemas.microsoft.com/office/drawing/2014/main" id="{BE9EA0DA-DBB2-441F-B07C-F08748FA72F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194</xdr:row>
      <xdr:rowOff>38100</xdr:rowOff>
    </xdr:from>
    <xdr:to>
      <xdr:col>146</xdr:col>
      <xdr:colOff>464820</xdr:colOff>
      <xdr:row>223</xdr:row>
      <xdr:rowOff>198120</xdr:rowOff>
    </xdr:to>
    <xdr:pic>
      <xdr:nvPicPr>
        <xdr:cNvPr id="23" name="Imagen 22">
          <a:extLst>
            <a:ext uri="{FF2B5EF4-FFF2-40B4-BE49-F238E27FC236}">
              <a16:creationId xmlns:a16="http://schemas.microsoft.com/office/drawing/2014/main" id="{92BBFD49-0B8F-45CB-B429-80A1C0296D6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571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266700</xdr:rowOff>
    </xdr:from>
    <xdr:to>
      <xdr:col>179</xdr:col>
      <xdr:colOff>464820</xdr:colOff>
      <xdr:row>223</xdr:row>
      <xdr:rowOff>45720</xdr:rowOff>
    </xdr:to>
    <xdr:pic>
      <xdr:nvPicPr>
        <xdr:cNvPr id="24" name="Imagen 23">
          <a:extLst>
            <a:ext uri="{FF2B5EF4-FFF2-40B4-BE49-F238E27FC236}">
              <a16:creationId xmlns:a16="http://schemas.microsoft.com/office/drawing/2014/main" id="{311F43B4-49B2-4640-A364-46F1854D6ED9}"/>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41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193</xdr:row>
      <xdr:rowOff>76200</xdr:rowOff>
    </xdr:from>
    <xdr:to>
      <xdr:col>212</xdr:col>
      <xdr:colOff>541020</xdr:colOff>
      <xdr:row>222</xdr:row>
      <xdr:rowOff>236220</xdr:rowOff>
    </xdr:to>
    <xdr:pic>
      <xdr:nvPicPr>
        <xdr:cNvPr id="25" name="Imagen 24">
          <a:extLst>
            <a:ext uri="{FF2B5EF4-FFF2-40B4-BE49-F238E27FC236}">
              <a16:creationId xmlns:a16="http://schemas.microsoft.com/office/drawing/2014/main" id="{DFE5C09B-4BFD-4A98-BCA0-D6BEA41E9188}"/>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32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342900</xdr:rowOff>
    </xdr:from>
    <xdr:to>
      <xdr:col>147</xdr:col>
      <xdr:colOff>388620</xdr:colOff>
      <xdr:row>294</xdr:row>
      <xdr:rowOff>121920</xdr:rowOff>
    </xdr:to>
    <xdr:pic>
      <xdr:nvPicPr>
        <xdr:cNvPr id="26" name="Imagen 25">
          <a:extLst>
            <a:ext uri="{FF2B5EF4-FFF2-40B4-BE49-F238E27FC236}">
              <a16:creationId xmlns:a16="http://schemas.microsoft.com/office/drawing/2014/main" id="{DAB9E1D6-2AEA-42EA-88FC-0AB8C47225A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545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264</xdr:row>
      <xdr:rowOff>190500</xdr:rowOff>
    </xdr:from>
    <xdr:to>
      <xdr:col>180</xdr:col>
      <xdr:colOff>350520</xdr:colOff>
      <xdr:row>293</xdr:row>
      <xdr:rowOff>350520</xdr:rowOff>
    </xdr:to>
    <xdr:pic>
      <xdr:nvPicPr>
        <xdr:cNvPr id="27" name="Imagen 26">
          <a:extLst>
            <a:ext uri="{FF2B5EF4-FFF2-40B4-BE49-F238E27FC236}">
              <a16:creationId xmlns:a16="http://schemas.microsoft.com/office/drawing/2014/main" id="{4DAC03EA-8F18-48AA-AD11-825A58116A43}"/>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39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264</xdr:row>
      <xdr:rowOff>76200</xdr:rowOff>
    </xdr:from>
    <xdr:to>
      <xdr:col>213</xdr:col>
      <xdr:colOff>312420</xdr:colOff>
      <xdr:row>293</xdr:row>
      <xdr:rowOff>236220</xdr:rowOff>
    </xdr:to>
    <xdr:pic>
      <xdr:nvPicPr>
        <xdr:cNvPr id="28" name="Imagen 27">
          <a:extLst>
            <a:ext uri="{FF2B5EF4-FFF2-40B4-BE49-F238E27FC236}">
              <a16:creationId xmlns:a16="http://schemas.microsoft.com/office/drawing/2014/main" id="{2EC41CC3-2150-4B47-BC89-55AE4B5C17C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27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63</xdr:row>
      <xdr:rowOff>0</xdr:rowOff>
    </xdr:from>
    <xdr:to>
      <xdr:col>16</xdr:col>
      <xdr:colOff>521970</xdr:colOff>
      <xdr:row>92</xdr:row>
      <xdr:rowOff>160020</xdr:rowOff>
    </xdr:to>
    <xdr:pic>
      <xdr:nvPicPr>
        <xdr:cNvPr id="2" name="Imagen 1">
          <a:extLst>
            <a:ext uri="{FF2B5EF4-FFF2-40B4-BE49-F238E27FC236}">
              <a16:creationId xmlns:a16="http://schemas.microsoft.com/office/drawing/2014/main" id="{F2AFD79E-E499-4D80-99E8-0CB4D6DAC3D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3622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63</xdr:row>
      <xdr:rowOff>38100</xdr:rowOff>
    </xdr:from>
    <xdr:to>
      <xdr:col>48</xdr:col>
      <xdr:colOff>464820</xdr:colOff>
      <xdr:row>92</xdr:row>
      <xdr:rowOff>198120</xdr:rowOff>
    </xdr:to>
    <xdr:pic>
      <xdr:nvPicPr>
        <xdr:cNvPr id="3" name="Imagen 2">
          <a:extLst>
            <a:ext uri="{FF2B5EF4-FFF2-40B4-BE49-F238E27FC236}">
              <a16:creationId xmlns:a16="http://schemas.microsoft.com/office/drawing/2014/main" id="{79D98F49-BEE9-4C7D-9176-294817DE4DD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366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62</xdr:row>
      <xdr:rowOff>304800</xdr:rowOff>
    </xdr:from>
    <xdr:to>
      <xdr:col>80</xdr:col>
      <xdr:colOff>312420</xdr:colOff>
      <xdr:row>92</xdr:row>
      <xdr:rowOff>83820</xdr:rowOff>
    </xdr:to>
    <xdr:pic>
      <xdr:nvPicPr>
        <xdr:cNvPr id="4" name="Imagen 3">
          <a:extLst>
            <a:ext uri="{FF2B5EF4-FFF2-40B4-BE49-F238E27FC236}">
              <a16:creationId xmlns:a16="http://schemas.microsoft.com/office/drawing/2014/main" id="{83B1D95D-55FD-428C-AF29-6E095E1D273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354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133</xdr:row>
      <xdr:rowOff>114300</xdr:rowOff>
    </xdr:from>
    <xdr:to>
      <xdr:col>16</xdr:col>
      <xdr:colOff>289560</xdr:colOff>
      <xdr:row>162</xdr:row>
      <xdr:rowOff>274320</xdr:rowOff>
    </xdr:to>
    <xdr:pic>
      <xdr:nvPicPr>
        <xdr:cNvPr id="5" name="Imagen 4">
          <a:extLst>
            <a:ext uri="{FF2B5EF4-FFF2-40B4-BE49-F238E27FC236}">
              <a16:creationId xmlns:a16="http://schemas.microsoft.com/office/drawing/2014/main" id="{8193406E-B2CA-45B7-8CCE-1148E152EBF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50406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133</xdr:row>
      <xdr:rowOff>152400</xdr:rowOff>
    </xdr:from>
    <xdr:to>
      <xdr:col>48</xdr:col>
      <xdr:colOff>312420</xdr:colOff>
      <xdr:row>162</xdr:row>
      <xdr:rowOff>312420</xdr:rowOff>
    </xdr:to>
    <xdr:pic>
      <xdr:nvPicPr>
        <xdr:cNvPr id="6" name="Imagen 5">
          <a:extLst>
            <a:ext uri="{FF2B5EF4-FFF2-40B4-BE49-F238E27FC236}">
              <a16:creationId xmlns:a16="http://schemas.microsoft.com/office/drawing/2014/main" id="{3624AC0C-D685-4615-83BE-EA095D9DCB8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5044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133</xdr:row>
      <xdr:rowOff>76200</xdr:rowOff>
    </xdr:from>
    <xdr:to>
      <xdr:col>80</xdr:col>
      <xdr:colOff>160020</xdr:colOff>
      <xdr:row>162</xdr:row>
      <xdr:rowOff>236220</xdr:rowOff>
    </xdr:to>
    <xdr:pic>
      <xdr:nvPicPr>
        <xdr:cNvPr id="7" name="Imagen 6">
          <a:extLst>
            <a:ext uri="{FF2B5EF4-FFF2-40B4-BE49-F238E27FC236}">
              <a16:creationId xmlns:a16="http://schemas.microsoft.com/office/drawing/2014/main" id="{B181BCB2-48BC-4392-80FB-A586E29CE9BC}"/>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5036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202</xdr:row>
      <xdr:rowOff>152400</xdr:rowOff>
    </xdr:from>
    <xdr:to>
      <xdr:col>16</xdr:col>
      <xdr:colOff>327660</xdr:colOff>
      <xdr:row>231</xdr:row>
      <xdr:rowOff>312420</xdr:rowOff>
    </xdr:to>
    <xdr:pic>
      <xdr:nvPicPr>
        <xdr:cNvPr id="8" name="Imagen 7">
          <a:extLst>
            <a:ext uri="{FF2B5EF4-FFF2-40B4-BE49-F238E27FC236}">
              <a16:creationId xmlns:a16="http://schemas.microsoft.com/office/drawing/2014/main" id="{7B75E789-8B74-4B0C-8EDC-991C8BCA471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6733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202</xdr:row>
      <xdr:rowOff>38100</xdr:rowOff>
    </xdr:from>
    <xdr:to>
      <xdr:col>48</xdr:col>
      <xdr:colOff>312420</xdr:colOff>
      <xdr:row>231</xdr:row>
      <xdr:rowOff>198120</xdr:rowOff>
    </xdr:to>
    <xdr:pic>
      <xdr:nvPicPr>
        <xdr:cNvPr id="9" name="Imagen 8">
          <a:extLst>
            <a:ext uri="{FF2B5EF4-FFF2-40B4-BE49-F238E27FC236}">
              <a16:creationId xmlns:a16="http://schemas.microsoft.com/office/drawing/2014/main" id="{9E3BD3C8-9561-4922-BBA5-D89313BE567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6619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419100</xdr:colOff>
      <xdr:row>201</xdr:row>
      <xdr:rowOff>228600</xdr:rowOff>
    </xdr:from>
    <xdr:to>
      <xdr:col>80</xdr:col>
      <xdr:colOff>198120</xdr:colOff>
      <xdr:row>231</xdr:row>
      <xdr:rowOff>7620</xdr:rowOff>
    </xdr:to>
    <xdr:pic>
      <xdr:nvPicPr>
        <xdr:cNvPr id="10" name="Imagen 9">
          <a:extLst>
            <a:ext uri="{FF2B5EF4-FFF2-40B4-BE49-F238E27FC236}">
              <a16:creationId xmlns:a16="http://schemas.microsoft.com/office/drawing/2014/main" id="{69C38B7B-B2A3-4671-B1F5-067D7245313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642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270</xdr:row>
      <xdr:rowOff>0</xdr:rowOff>
    </xdr:from>
    <xdr:to>
      <xdr:col>16</xdr:col>
      <xdr:colOff>350520</xdr:colOff>
      <xdr:row>299</xdr:row>
      <xdr:rowOff>160020</xdr:rowOff>
    </xdr:to>
    <xdr:pic>
      <xdr:nvPicPr>
        <xdr:cNvPr id="11" name="Imagen 10">
          <a:extLst>
            <a:ext uri="{FF2B5EF4-FFF2-40B4-BE49-F238E27FC236}">
              <a16:creationId xmlns:a16="http://schemas.microsoft.com/office/drawing/2014/main" id="{09B1F5DB-3135-4588-956B-D73F40C77E6B}"/>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1024890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269</xdr:row>
      <xdr:rowOff>342900</xdr:rowOff>
    </xdr:from>
    <xdr:to>
      <xdr:col>48</xdr:col>
      <xdr:colOff>312420</xdr:colOff>
      <xdr:row>299</xdr:row>
      <xdr:rowOff>121920</xdr:rowOff>
    </xdr:to>
    <xdr:pic>
      <xdr:nvPicPr>
        <xdr:cNvPr id="12" name="Imagen 11">
          <a:extLst>
            <a:ext uri="{FF2B5EF4-FFF2-40B4-BE49-F238E27FC236}">
              <a16:creationId xmlns:a16="http://schemas.microsoft.com/office/drawing/2014/main" id="{98402C99-4477-4528-9F55-B54A66BBC15A}"/>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10245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190500</xdr:colOff>
      <xdr:row>269</xdr:row>
      <xdr:rowOff>304800</xdr:rowOff>
    </xdr:from>
    <xdr:to>
      <xdr:col>79</xdr:col>
      <xdr:colOff>579120</xdr:colOff>
      <xdr:row>299</xdr:row>
      <xdr:rowOff>83820</xdr:rowOff>
    </xdr:to>
    <xdr:pic>
      <xdr:nvPicPr>
        <xdr:cNvPr id="13" name="Imagen 12">
          <a:extLst>
            <a:ext uri="{FF2B5EF4-FFF2-40B4-BE49-F238E27FC236}">
              <a16:creationId xmlns:a16="http://schemas.microsoft.com/office/drawing/2014/main" id="{9B1C21D9-F89C-485F-860F-4E38C60BFC0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10241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332</xdr:row>
      <xdr:rowOff>114300</xdr:rowOff>
    </xdr:from>
    <xdr:to>
      <xdr:col>17</xdr:col>
      <xdr:colOff>198120</xdr:colOff>
      <xdr:row>361</xdr:row>
      <xdr:rowOff>274320</xdr:rowOff>
    </xdr:to>
    <xdr:pic>
      <xdr:nvPicPr>
        <xdr:cNvPr id="14" name="Imagen 13">
          <a:extLst>
            <a:ext uri="{FF2B5EF4-FFF2-40B4-BE49-F238E27FC236}">
              <a16:creationId xmlns:a16="http://schemas.microsoft.com/office/drawing/2014/main" id="{027C130F-CB26-4CB8-A7CB-F0728CC8A65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6225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332</xdr:row>
      <xdr:rowOff>38100</xdr:rowOff>
    </xdr:from>
    <xdr:to>
      <xdr:col>48</xdr:col>
      <xdr:colOff>464820</xdr:colOff>
      <xdr:row>361</xdr:row>
      <xdr:rowOff>198120</xdr:rowOff>
    </xdr:to>
    <xdr:pic>
      <xdr:nvPicPr>
        <xdr:cNvPr id="15" name="Imagen 14">
          <a:extLst>
            <a:ext uri="{FF2B5EF4-FFF2-40B4-BE49-F238E27FC236}">
              <a16:creationId xmlns:a16="http://schemas.microsoft.com/office/drawing/2014/main" id="{166BEA41-7699-423E-BAE4-840446C03D7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6149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331</xdr:row>
      <xdr:rowOff>304800</xdr:rowOff>
    </xdr:from>
    <xdr:to>
      <xdr:col>80</xdr:col>
      <xdr:colOff>160020</xdr:colOff>
      <xdr:row>361</xdr:row>
      <xdr:rowOff>83820</xdr:rowOff>
    </xdr:to>
    <xdr:pic>
      <xdr:nvPicPr>
        <xdr:cNvPr id="16" name="Imagen 15">
          <a:extLst>
            <a:ext uri="{FF2B5EF4-FFF2-40B4-BE49-F238E27FC236}">
              <a16:creationId xmlns:a16="http://schemas.microsoft.com/office/drawing/2014/main" id="{CD826886-BE05-4E44-94C7-A8D48A144DBC}"/>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60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61</xdr:row>
      <xdr:rowOff>177800</xdr:rowOff>
    </xdr:from>
    <xdr:to>
      <xdr:col>146</xdr:col>
      <xdr:colOff>464820</xdr:colOff>
      <xdr:row>90</xdr:row>
      <xdr:rowOff>337820</xdr:rowOff>
    </xdr:to>
    <xdr:pic>
      <xdr:nvPicPr>
        <xdr:cNvPr id="17" name="Imagen 16">
          <a:extLst>
            <a:ext uri="{FF2B5EF4-FFF2-40B4-BE49-F238E27FC236}">
              <a16:creationId xmlns:a16="http://schemas.microsoft.com/office/drawing/2014/main" id="{8787B6C1-FE01-46EE-AAE2-C3D666CFE552}"/>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303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25400</xdr:colOff>
      <xdr:row>61</xdr:row>
      <xdr:rowOff>38100</xdr:rowOff>
    </xdr:from>
    <xdr:to>
      <xdr:col>178</xdr:col>
      <xdr:colOff>414020</xdr:colOff>
      <xdr:row>90</xdr:row>
      <xdr:rowOff>198120</xdr:rowOff>
    </xdr:to>
    <xdr:pic>
      <xdr:nvPicPr>
        <xdr:cNvPr id="18" name="Imagen 17">
          <a:extLst>
            <a:ext uri="{FF2B5EF4-FFF2-40B4-BE49-F238E27FC236}">
              <a16:creationId xmlns:a16="http://schemas.microsoft.com/office/drawing/2014/main" id="{EF6DD26A-C241-4421-8DA3-808D3C48C90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289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254000</xdr:colOff>
      <xdr:row>61</xdr:row>
      <xdr:rowOff>0</xdr:rowOff>
    </xdr:from>
    <xdr:to>
      <xdr:col>211</xdr:col>
      <xdr:colOff>33020</xdr:colOff>
      <xdr:row>90</xdr:row>
      <xdr:rowOff>160020</xdr:rowOff>
    </xdr:to>
    <xdr:pic>
      <xdr:nvPicPr>
        <xdr:cNvPr id="19" name="Imagen 18">
          <a:extLst>
            <a:ext uri="{FF2B5EF4-FFF2-40B4-BE49-F238E27FC236}">
              <a16:creationId xmlns:a16="http://schemas.microsoft.com/office/drawing/2014/main" id="{D476345B-1CB0-4CA7-8693-DAE352D8C6F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286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132</xdr:row>
      <xdr:rowOff>228600</xdr:rowOff>
    </xdr:from>
    <xdr:to>
      <xdr:col>147</xdr:col>
      <xdr:colOff>83820</xdr:colOff>
      <xdr:row>162</xdr:row>
      <xdr:rowOff>7620</xdr:rowOff>
    </xdr:to>
    <xdr:pic>
      <xdr:nvPicPr>
        <xdr:cNvPr id="20" name="Imagen 19">
          <a:extLst>
            <a:ext uri="{FF2B5EF4-FFF2-40B4-BE49-F238E27FC236}">
              <a16:creationId xmlns:a16="http://schemas.microsoft.com/office/drawing/2014/main" id="{E77389EC-BC07-43CE-AACB-9CC89EF975C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127000</xdr:colOff>
      <xdr:row>132</xdr:row>
      <xdr:rowOff>228600</xdr:rowOff>
    </xdr:from>
    <xdr:to>
      <xdr:col>178</xdr:col>
      <xdr:colOff>515620</xdr:colOff>
      <xdr:row>162</xdr:row>
      <xdr:rowOff>7620</xdr:rowOff>
    </xdr:to>
    <xdr:pic>
      <xdr:nvPicPr>
        <xdr:cNvPr id="21" name="Imagen 20">
          <a:extLst>
            <a:ext uri="{FF2B5EF4-FFF2-40B4-BE49-F238E27FC236}">
              <a16:creationId xmlns:a16="http://schemas.microsoft.com/office/drawing/2014/main" id="{347A5039-0F92-479F-9BB4-0A0DE9E3FE9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241300</xdr:colOff>
      <xdr:row>132</xdr:row>
      <xdr:rowOff>228600</xdr:rowOff>
    </xdr:from>
    <xdr:to>
      <xdr:col>211</xdr:col>
      <xdr:colOff>20320</xdr:colOff>
      <xdr:row>162</xdr:row>
      <xdr:rowOff>7620</xdr:rowOff>
    </xdr:to>
    <xdr:pic>
      <xdr:nvPicPr>
        <xdr:cNvPr id="22" name="Imagen 21">
          <a:extLst>
            <a:ext uri="{FF2B5EF4-FFF2-40B4-BE49-F238E27FC236}">
              <a16:creationId xmlns:a16="http://schemas.microsoft.com/office/drawing/2014/main" id="{42F96673-6976-47E1-B56A-B678F838BA2C}"/>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0</xdr:colOff>
      <xdr:row>204</xdr:row>
      <xdr:rowOff>342900</xdr:rowOff>
    </xdr:from>
    <xdr:to>
      <xdr:col>146</xdr:col>
      <xdr:colOff>388620</xdr:colOff>
      <xdr:row>234</xdr:row>
      <xdr:rowOff>121920</xdr:rowOff>
    </xdr:to>
    <xdr:pic>
      <xdr:nvPicPr>
        <xdr:cNvPr id="23" name="Imagen 22">
          <a:extLst>
            <a:ext uri="{FF2B5EF4-FFF2-40B4-BE49-F238E27FC236}">
              <a16:creationId xmlns:a16="http://schemas.microsoft.com/office/drawing/2014/main" id="{79F08FCA-244E-417D-8676-D65773767AE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7685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0</xdr:colOff>
      <xdr:row>204</xdr:row>
      <xdr:rowOff>190500</xdr:rowOff>
    </xdr:from>
    <xdr:to>
      <xdr:col>179</xdr:col>
      <xdr:colOff>388620</xdr:colOff>
      <xdr:row>233</xdr:row>
      <xdr:rowOff>350520</xdr:rowOff>
    </xdr:to>
    <xdr:pic>
      <xdr:nvPicPr>
        <xdr:cNvPr id="24" name="Imagen 23">
          <a:extLst>
            <a:ext uri="{FF2B5EF4-FFF2-40B4-BE49-F238E27FC236}">
              <a16:creationId xmlns:a16="http://schemas.microsoft.com/office/drawing/2014/main" id="{ADF57147-6BBB-40E6-9763-D5589C151A1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753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76200</xdr:colOff>
      <xdr:row>204</xdr:row>
      <xdr:rowOff>0</xdr:rowOff>
    </xdr:from>
    <xdr:to>
      <xdr:col>212</xdr:col>
      <xdr:colOff>464820</xdr:colOff>
      <xdr:row>233</xdr:row>
      <xdr:rowOff>160020</xdr:rowOff>
    </xdr:to>
    <xdr:pic>
      <xdr:nvPicPr>
        <xdr:cNvPr id="25" name="Imagen 24">
          <a:extLst>
            <a:ext uri="{FF2B5EF4-FFF2-40B4-BE49-F238E27FC236}">
              <a16:creationId xmlns:a16="http://schemas.microsoft.com/office/drawing/2014/main" id="{D8C67887-E619-4B32-99E1-706A9EB9E40F}"/>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734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279</xdr:row>
      <xdr:rowOff>190500</xdr:rowOff>
    </xdr:from>
    <xdr:to>
      <xdr:col>147</xdr:col>
      <xdr:colOff>312420</xdr:colOff>
      <xdr:row>308</xdr:row>
      <xdr:rowOff>350520</xdr:rowOff>
    </xdr:to>
    <xdr:pic>
      <xdr:nvPicPr>
        <xdr:cNvPr id="26" name="Imagen 25">
          <a:extLst>
            <a:ext uri="{FF2B5EF4-FFF2-40B4-BE49-F238E27FC236}">
              <a16:creationId xmlns:a16="http://schemas.microsoft.com/office/drawing/2014/main" id="{BB75B1DA-39ED-484B-9AD3-F4416B368275}"/>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610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495300</xdr:colOff>
      <xdr:row>279</xdr:row>
      <xdr:rowOff>38100</xdr:rowOff>
    </xdr:from>
    <xdr:to>
      <xdr:col>180</xdr:col>
      <xdr:colOff>274320</xdr:colOff>
      <xdr:row>308</xdr:row>
      <xdr:rowOff>198120</xdr:rowOff>
    </xdr:to>
    <xdr:pic>
      <xdr:nvPicPr>
        <xdr:cNvPr id="27" name="Imagen 26">
          <a:extLst>
            <a:ext uri="{FF2B5EF4-FFF2-40B4-BE49-F238E27FC236}">
              <a16:creationId xmlns:a16="http://schemas.microsoft.com/office/drawing/2014/main" id="{FDA6128F-A4B3-40AA-87B5-F54718A00DA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595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278</xdr:row>
      <xdr:rowOff>304800</xdr:rowOff>
    </xdr:from>
    <xdr:to>
      <xdr:col>213</xdr:col>
      <xdr:colOff>236220</xdr:colOff>
      <xdr:row>308</xdr:row>
      <xdr:rowOff>83820</xdr:rowOff>
    </xdr:to>
    <xdr:pic>
      <xdr:nvPicPr>
        <xdr:cNvPr id="28" name="Imagen 27">
          <a:extLst>
            <a:ext uri="{FF2B5EF4-FFF2-40B4-BE49-F238E27FC236}">
              <a16:creationId xmlns:a16="http://schemas.microsoft.com/office/drawing/2014/main" id="{BD712235-E5A1-402D-83E9-22E1682F904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584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34</xdr:row>
      <xdr:rowOff>76200</xdr:rowOff>
    </xdr:from>
    <xdr:to>
      <xdr:col>16</xdr:col>
      <xdr:colOff>518160</xdr:colOff>
      <xdr:row>63</xdr:row>
      <xdr:rowOff>236220</xdr:rowOff>
    </xdr:to>
    <xdr:pic>
      <xdr:nvPicPr>
        <xdr:cNvPr id="29" name="Imagen 28">
          <a:extLst>
            <a:ext uri="{FF2B5EF4-FFF2-40B4-BE49-F238E27FC236}">
              <a16:creationId xmlns:a16="http://schemas.microsoft.com/office/drawing/2014/main" id="{63BE67DE-09A9-0AC9-581F-6C46B56B1637}"/>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28600" y="126492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34</xdr:row>
      <xdr:rowOff>76200</xdr:rowOff>
    </xdr:from>
    <xdr:to>
      <xdr:col>48</xdr:col>
      <xdr:colOff>464820</xdr:colOff>
      <xdr:row>63</xdr:row>
      <xdr:rowOff>236220</xdr:rowOff>
    </xdr:to>
    <xdr:pic>
      <xdr:nvPicPr>
        <xdr:cNvPr id="30" name="Imagen 29">
          <a:extLst>
            <a:ext uri="{FF2B5EF4-FFF2-40B4-BE49-F238E27FC236}">
              <a16:creationId xmlns:a16="http://schemas.microsoft.com/office/drawing/2014/main" id="{6BDB8F1D-A304-7E9F-468F-D8CE6562E0F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78600" y="1264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33</xdr:row>
      <xdr:rowOff>152400</xdr:rowOff>
    </xdr:from>
    <xdr:to>
      <xdr:col>80</xdr:col>
      <xdr:colOff>312420</xdr:colOff>
      <xdr:row>62</xdr:row>
      <xdr:rowOff>312420</xdr:rowOff>
    </xdr:to>
    <xdr:pic>
      <xdr:nvPicPr>
        <xdr:cNvPr id="31" name="Imagen 30">
          <a:extLst>
            <a:ext uri="{FF2B5EF4-FFF2-40B4-BE49-F238E27FC236}">
              <a16:creationId xmlns:a16="http://schemas.microsoft.com/office/drawing/2014/main" id="{6EBAEF03-F25F-F1DB-B205-4201A415B3A6}"/>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8633400" y="1234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103</xdr:row>
      <xdr:rowOff>152400</xdr:rowOff>
    </xdr:from>
    <xdr:to>
      <xdr:col>16</xdr:col>
      <xdr:colOff>289560</xdr:colOff>
      <xdr:row>132</xdr:row>
      <xdr:rowOff>312420</xdr:rowOff>
    </xdr:to>
    <xdr:pic>
      <xdr:nvPicPr>
        <xdr:cNvPr id="32" name="Imagen 31">
          <a:extLst>
            <a:ext uri="{FF2B5EF4-FFF2-40B4-BE49-F238E27FC236}">
              <a16:creationId xmlns:a16="http://schemas.microsoft.com/office/drawing/2014/main" id="{1CFAC796-284C-23ED-1E43-CD06BDAB3757}"/>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90144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381000</xdr:colOff>
      <xdr:row>104</xdr:row>
      <xdr:rowOff>76200</xdr:rowOff>
    </xdr:from>
    <xdr:to>
      <xdr:col>48</xdr:col>
      <xdr:colOff>160020</xdr:colOff>
      <xdr:row>133</xdr:row>
      <xdr:rowOff>236220</xdr:rowOff>
    </xdr:to>
    <xdr:pic>
      <xdr:nvPicPr>
        <xdr:cNvPr id="33" name="Imagen 32">
          <a:extLst>
            <a:ext uri="{FF2B5EF4-FFF2-40B4-BE49-F238E27FC236}">
              <a16:creationId xmlns:a16="http://schemas.microsoft.com/office/drawing/2014/main" id="{E45F99F0-56A0-2144-96C4-64845AA8E9C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8973800" y="3931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104</xdr:row>
      <xdr:rowOff>0</xdr:rowOff>
    </xdr:from>
    <xdr:to>
      <xdr:col>80</xdr:col>
      <xdr:colOff>160020</xdr:colOff>
      <xdr:row>133</xdr:row>
      <xdr:rowOff>160020</xdr:rowOff>
    </xdr:to>
    <xdr:pic>
      <xdr:nvPicPr>
        <xdr:cNvPr id="34" name="Imagen 33">
          <a:extLst>
            <a:ext uri="{FF2B5EF4-FFF2-40B4-BE49-F238E27FC236}">
              <a16:creationId xmlns:a16="http://schemas.microsoft.com/office/drawing/2014/main" id="{B123AD71-A377-579B-0CCE-06D75B979DD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8481000" y="3924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173</xdr:row>
      <xdr:rowOff>76200</xdr:rowOff>
    </xdr:from>
    <xdr:to>
      <xdr:col>16</xdr:col>
      <xdr:colOff>289560</xdr:colOff>
      <xdr:row>202</xdr:row>
      <xdr:rowOff>236220</xdr:rowOff>
    </xdr:to>
    <xdr:pic>
      <xdr:nvPicPr>
        <xdr:cNvPr id="35" name="Imagen 34">
          <a:extLst>
            <a:ext uri="{FF2B5EF4-FFF2-40B4-BE49-F238E27FC236}">
              <a16:creationId xmlns:a16="http://schemas.microsoft.com/office/drawing/2014/main" id="{E7E630AF-77B6-790C-DAF5-42CBA9918356}"/>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656082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173</xdr:row>
      <xdr:rowOff>0</xdr:rowOff>
    </xdr:from>
    <xdr:to>
      <xdr:col>48</xdr:col>
      <xdr:colOff>312420</xdr:colOff>
      <xdr:row>202</xdr:row>
      <xdr:rowOff>160020</xdr:rowOff>
    </xdr:to>
    <xdr:pic>
      <xdr:nvPicPr>
        <xdr:cNvPr id="36" name="Imagen 35">
          <a:extLst>
            <a:ext uri="{FF2B5EF4-FFF2-40B4-BE49-F238E27FC236}">
              <a16:creationId xmlns:a16="http://schemas.microsoft.com/office/drawing/2014/main" id="{EB241C38-5FA3-A3FE-F623-852EC148FBBF}"/>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126200" y="6553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228600</xdr:colOff>
      <xdr:row>172</xdr:row>
      <xdr:rowOff>304800</xdr:rowOff>
    </xdr:from>
    <xdr:to>
      <xdr:col>80</xdr:col>
      <xdr:colOff>7620</xdr:colOff>
      <xdr:row>202</xdr:row>
      <xdr:rowOff>83820</xdr:rowOff>
    </xdr:to>
    <xdr:pic>
      <xdr:nvPicPr>
        <xdr:cNvPr id="37" name="Imagen 36">
          <a:extLst>
            <a:ext uri="{FF2B5EF4-FFF2-40B4-BE49-F238E27FC236}">
              <a16:creationId xmlns:a16="http://schemas.microsoft.com/office/drawing/2014/main" id="{AD58B78E-ECEB-856E-B0C1-2BEFEBC8CA2D}"/>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328600" y="6545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241</xdr:row>
      <xdr:rowOff>0</xdr:rowOff>
    </xdr:from>
    <xdr:to>
      <xdr:col>16</xdr:col>
      <xdr:colOff>289560</xdr:colOff>
      <xdr:row>270</xdr:row>
      <xdr:rowOff>160020</xdr:rowOff>
    </xdr:to>
    <xdr:pic>
      <xdr:nvPicPr>
        <xdr:cNvPr id="38" name="Imagen 37">
          <a:extLst>
            <a:ext uri="{FF2B5EF4-FFF2-40B4-BE49-F238E27FC236}">
              <a16:creationId xmlns:a16="http://schemas.microsoft.com/office/drawing/2014/main" id="{D2275415-4B84-86F0-F7A5-BB18C9CED4C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914400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240</xdr:row>
      <xdr:rowOff>304800</xdr:rowOff>
    </xdr:from>
    <xdr:to>
      <xdr:col>48</xdr:col>
      <xdr:colOff>464820</xdr:colOff>
      <xdr:row>270</xdr:row>
      <xdr:rowOff>83820</xdr:rowOff>
    </xdr:to>
    <xdr:pic>
      <xdr:nvPicPr>
        <xdr:cNvPr id="39" name="Imagen 38">
          <a:extLst>
            <a:ext uri="{FF2B5EF4-FFF2-40B4-BE49-F238E27FC236}">
              <a16:creationId xmlns:a16="http://schemas.microsoft.com/office/drawing/2014/main" id="{C6CC9ED6-4C2F-81DD-9103-CAF475B7A19C}"/>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278600" y="9136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241</xdr:row>
      <xdr:rowOff>0</xdr:rowOff>
    </xdr:from>
    <xdr:to>
      <xdr:col>80</xdr:col>
      <xdr:colOff>236220</xdr:colOff>
      <xdr:row>270</xdr:row>
      <xdr:rowOff>160020</xdr:rowOff>
    </xdr:to>
    <xdr:pic>
      <xdr:nvPicPr>
        <xdr:cNvPr id="40" name="Imagen 39">
          <a:extLst>
            <a:ext uri="{FF2B5EF4-FFF2-40B4-BE49-F238E27FC236}">
              <a16:creationId xmlns:a16="http://schemas.microsoft.com/office/drawing/2014/main" id="{C381E8B1-1DC6-6384-425F-2C856C74E394}"/>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557200" y="9144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304</xdr:row>
      <xdr:rowOff>0</xdr:rowOff>
    </xdr:from>
    <xdr:to>
      <xdr:col>17</xdr:col>
      <xdr:colOff>251460</xdr:colOff>
      <xdr:row>333</xdr:row>
      <xdr:rowOff>160020</xdr:rowOff>
    </xdr:to>
    <xdr:pic>
      <xdr:nvPicPr>
        <xdr:cNvPr id="41" name="Imagen 40">
          <a:extLst>
            <a:ext uri="{FF2B5EF4-FFF2-40B4-BE49-F238E27FC236}">
              <a16:creationId xmlns:a16="http://schemas.microsoft.com/office/drawing/2014/main" id="{C0B484A8-D5CD-31D4-4CDC-20D8804255B2}"/>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09600" y="115443000"/>
          <a:ext cx="188442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303</xdr:row>
      <xdr:rowOff>228600</xdr:rowOff>
    </xdr:from>
    <xdr:to>
      <xdr:col>48</xdr:col>
      <xdr:colOff>464820</xdr:colOff>
      <xdr:row>333</xdr:row>
      <xdr:rowOff>7620</xdr:rowOff>
    </xdr:to>
    <xdr:pic>
      <xdr:nvPicPr>
        <xdr:cNvPr id="42" name="Imagen 41">
          <a:extLst>
            <a:ext uri="{FF2B5EF4-FFF2-40B4-BE49-F238E27FC236}">
              <a16:creationId xmlns:a16="http://schemas.microsoft.com/office/drawing/2014/main" id="{5E55A2C0-8126-91DE-4D8A-0B51FF06FC2D}"/>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278600" y="11529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304800</xdr:colOff>
      <xdr:row>303</xdr:row>
      <xdr:rowOff>304800</xdr:rowOff>
    </xdr:from>
    <xdr:to>
      <xdr:col>80</xdr:col>
      <xdr:colOff>83820</xdr:colOff>
      <xdr:row>333</xdr:row>
      <xdr:rowOff>83820</xdr:rowOff>
    </xdr:to>
    <xdr:pic>
      <xdr:nvPicPr>
        <xdr:cNvPr id="43" name="Imagen 42">
          <a:extLst>
            <a:ext uri="{FF2B5EF4-FFF2-40B4-BE49-F238E27FC236}">
              <a16:creationId xmlns:a16="http://schemas.microsoft.com/office/drawing/2014/main" id="{85C1D88B-3828-EE3E-5643-F9C4DCF8DA03}"/>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8404800" y="115366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0</xdr:colOff>
      <xdr:row>32</xdr:row>
      <xdr:rowOff>152400</xdr:rowOff>
    </xdr:from>
    <xdr:to>
      <xdr:col>146</xdr:col>
      <xdr:colOff>388620</xdr:colOff>
      <xdr:row>61</xdr:row>
      <xdr:rowOff>312420</xdr:rowOff>
    </xdr:to>
    <xdr:pic>
      <xdr:nvPicPr>
        <xdr:cNvPr id="44" name="Imagen 43">
          <a:extLst>
            <a:ext uri="{FF2B5EF4-FFF2-40B4-BE49-F238E27FC236}">
              <a16:creationId xmlns:a16="http://schemas.microsoft.com/office/drawing/2014/main" id="{123F0892-535D-A919-E555-21182D959763}"/>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8943200" y="1196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146</xdr:col>
      <xdr:colOff>533400</xdr:colOff>
      <xdr:row>31</xdr:row>
      <xdr:rowOff>304800</xdr:rowOff>
    </xdr:from>
    <xdr:to>
      <xdr:col>178</xdr:col>
      <xdr:colOff>312420</xdr:colOff>
      <xdr:row>61</xdr:row>
      <xdr:rowOff>83820</xdr:rowOff>
    </xdr:to>
    <xdr:pic>
      <xdr:nvPicPr>
        <xdr:cNvPr id="45" name="Imagen 44">
          <a:extLst>
            <a:ext uri="{FF2B5EF4-FFF2-40B4-BE49-F238E27FC236}">
              <a16:creationId xmlns:a16="http://schemas.microsoft.com/office/drawing/2014/main" id="{9A0F6668-1C4B-EF3E-102C-E30CFBB4086F}"/>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374200" y="117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228600</xdr:colOff>
      <xdr:row>31</xdr:row>
      <xdr:rowOff>228600</xdr:rowOff>
    </xdr:from>
    <xdr:to>
      <xdr:col>211</xdr:col>
      <xdr:colOff>7620</xdr:colOff>
      <xdr:row>61</xdr:row>
      <xdr:rowOff>7620</xdr:rowOff>
    </xdr:to>
    <xdr:pic>
      <xdr:nvPicPr>
        <xdr:cNvPr id="46" name="Imagen 45">
          <a:extLst>
            <a:ext uri="{FF2B5EF4-FFF2-40B4-BE49-F238E27FC236}">
              <a16:creationId xmlns:a16="http://schemas.microsoft.com/office/drawing/2014/main" id="{F68AF804-A599-0EF5-3CDF-955FFE956179}"/>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186200" y="1165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103</xdr:row>
      <xdr:rowOff>76200</xdr:rowOff>
    </xdr:from>
    <xdr:to>
      <xdr:col>147</xdr:col>
      <xdr:colOff>160020</xdr:colOff>
      <xdr:row>132</xdr:row>
      <xdr:rowOff>236220</xdr:rowOff>
    </xdr:to>
    <xdr:pic>
      <xdr:nvPicPr>
        <xdr:cNvPr id="47" name="Imagen 46">
          <a:extLst>
            <a:ext uri="{FF2B5EF4-FFF2-40B4-BE49-F238E27FC236}">
              <a16:creationId xmlns:a16="http://schemas.microsoft.com/office/drawing/2014/main" id="{84FB108B-2E82-F434-FD05-ACC651997285}"/>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324200" y="3893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175</xdr:row>
      <xdr:rowOff>76200</xdr:rowOff>
    </xdr:from>
    <xdr:to>
      <xdr:col>146</xdr:col>
      <xdr:colOff>464820</xdr:colOff>
      <xdr:row>204</xdr:row>
      <xdr:rowOff>236220</xdr:rowOff>
    </xdr:to>
    <xdr:pic>
      <xdr:nvPicPr>
        <xdr:cNvPr id="48" name="Imagen 47">
          <a:extLst>
            <a:ext uri="{FF2B5EF4-FFF2-40B4-BE49-F238E27FC236}">
              <a16:creationId xmlns:a16="http://schemas.microsoft.com/office/drawing/2014/main" id="{3B2A46BE-076F-4D91-AFF6-3D90A12D7833}"/>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79019400" y="6637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457200</xdr:colOff>
      <xdr:row>249</xdr:row>
      <xdr:rowOff>304800</xdr:rowOff>
    </xdr:from>
    <xdr:to>
      <xdr:col>147</xdr:col>
      <xdr:colOff>236220</xdr:colOff>
      <xdr:row>279</xdr:row>
      <xdr:rowOff>83820</xdr:rowOff>
    </xdr:to>
    <xdr:pic>
      <xdr:nvPicPr>
        <xdr:cNvPr id="49" name="Imagen 48">
          <a:extLst>
            <a:ext uri="{FF2B5EF4-FFF2-40B4-BE49-F238E27FC236}">
              <a16:creationId xmlns:a16="http://schemas.microsoft.com/office/drawing/2014/main" id="{EF7DFF9B-4A8C-391A-14B5-0B41C01D1D08}"/>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79400400" y="9479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152400</xdr:colOff>
      <xdr:row>103</xdr:row>
      <xdr:rowOff>0</xdr:rowOff>
    </xdr:from>
    <xdr:to>
      <xdr:col>178</xdr:col>
      <xdr:colOff>541020</xdr:colOff>
      <xdr:row>132</xdr:row>
      <xdr:rowOff>160020</xdr:rowOff>
    </xdr:to>
    <xdr:pic>
      <xdr:nvPicPr>
        <xdr:cNvPr id="50" name="Imagen 49">
          <a:extLst>
            <a:ext uri="{FF2B5EF4-FFF2-40B4-BE49-F238E27FC236}">
              <a16:creationId xmlns:a16="http://schemas.microsoft.com/office/drawing/2014/main" id="{46A7BF32-114E-5190-B394-A7649F054F7B}"/>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98602800" y="3886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0</xdr:colOff>
      <xdr:row>175</xdr:row>
      <xdr:rowOff>152400</xdr:rowOff>
    </xdr:from>
    <xdr:to>
      <xdr:col>178</xdr:col>
      <xdr:colOff>388620</xdr:colOff>
      <xdr:row>204</xdr:row>
      <xdr:rowOff>312420</xdr:rowOff>
    </xdr:to>
    <xdr:pic>
      <xdr:nvPicPr>
        <xdr:cNvPr id="51" name="Imagen 50">
          <a:extLst>
            <a:ext uri="{FF2B5EF4-FFF2-40B4-BE49-F238E27FC236}">
              <a16:creationId xmlns:a16="http://schemas.microsoft.com/office/drawing/2014/main" id="{76F1DBB1-272C-E649-2B86-8EEDE71093FF}"/>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8450400" y="6644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457200</xdr:colOff>
      <xdr:row>249</xdr:row>
      <xdr:rowOff>228600</xdr:rowOff>
    </xdr:from>
    <xdr:to>
      <xdr:col>180</xdr:col>
      <xdr:colOff>236220</xdr:colOff>
      <xdr:row>279</xdr:row>
      <xdr:rowOff>7620</xdr:rowOff>
    </xdr:to>
    <xdr:pic>
      <xdr:nvPicPr>
        <xdr:cNvPr id="52" name="Imagen 51">
          <a:extLst>
            <a:ext uri="{FF2B5EF4-FFF2-40B4-BE49-F238E27FC236}">
              <a16:creationId xmlns:a16="http://schemas.microsoft.com/office/drawing/2014/main" id="{61B8A6F2-6F04-6C84-436B-9476FD184CD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99517200" y="9471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76200</xdr:colOff>
      <xdr:row>102</xdr:row>
      <xdr:rowOff>304800</xdr:rowOff>
    </xdr:from>
    <xdr:to>
      <xdr:col>210</xdr:col>
      <xdr:colOff>464820</xdr:colOff>
      <xdr:row>132</xdr:row>
      <xdr:rowOff>83820</xdr:rowOff>
    </xdr:to>
    <xdr:pic>
      <xdr:nvPicPr>
        <xdr:cNvPr id="53" name="Imagen 52">
          <a:extLst>
            <a:ext uri="{FF2B5EF4-FFF2-40B4-BE49-F238E27FC236}">
              <a16:creationId xmlns:a16="http://schemas.microsoft.com/office/drawing/2014/main" id="{77AAFF98-F72F-794E-285C-E06134638528}"/>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18033800" y="3878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0</xdr:colOff>
      <xdr:row>174</xdr:row>
      <xdr:rowOff>228600</xdr:rowOff>
    </xdr:from>
    <xdr:to>
      <xdr:col>212</xdr:col>
      <xdr:colOff>388620</xdr:colOff>
      <xdr:row>204</xdr:row>
      <xdr:rowOff>7620</xdr:rowOff>
    </xdr:to>
    <xdr:pic>
      <xdr:nvPicPr>
        <xdr:cNvPr id="54" name="Imagen 53">
          <a:extLst>
            <a:ext uri="{FF2B5EF4-FFF2-40B4-BE49-F238E27FC236}">
              <a16:creationId xmlns:a16="http://schemas.microsoft.com/office/drawing/2014/main" id="{0D921AE8-BBA7-CE3E-C725-C22EAA2B7F8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19176800" y="6614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0</xdr:colOff>
      <xdr:row>248</xdr:row>
      <xdr:rowOff>304800</xdr:rowOff>
    </xdr:from>
    <xdr:to>
      <xdr:col>213</xdr:col>
      <xdr:colOff>388620</xdr:colOff>
      <xdr:row>278</xdr:row>
      <xdr:rowOff>83820</xdr:rowOff>
    </xdr:to>
    <xdr:pic>
      <xdr:nvPicPr>
        <xdr:cNvPr id="55" name="Imagen 54">
          <a:extLst>
            <a:ext uri="{FF2B5EF4-FFF2-40B4-BE49-F238E27FC236}">
              <a16:creationId xmlns:a16="http://schemas.microsoft.com/office/drawing/2014/main" id="{6D2F4AC8-3265-A299-8C59-33C4517E1C4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786400" y="9441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52</xdr:row>
      <xdr:rowOff>228600</xdr:rowOff>
    </xdr:from>
    <xdr:to>
      <xdr:col>16</xdr:col>
      <xdr:colOff>598170</xdr:colOff>
      <xdr:row>82</xdr:row>
      <xdr:rowOff>7620</xdr:rowOff>
    </xdr:to>
    <xdr:pic>
      <xdr:nvPicPr>
        <xdr:cNvPr id="2" name="Imagen 1">
          <a:extLst>
            <a:ext uri="{FF2B5EF4-FFF2-40B4-BE49-F238E27FC236}">
              <a16:creationId xmlns:a16="http://schemas.microsoft.com/office/drawing/2014/main" id="{BAAF72E5-5ECD-45F0-90BB-E6BA90C6CB4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52</xdr:row>
      <xdr:rowOff>266700</xdr:rowOff>
    </xdr:from>
    <xdr:to>
      <xdr:col>48</xdr:col>
      <xdr:colOff>541020</xdr:colOff>
      <xdr:row>82</xdr:row>
      <xdr:rowOff>45720</xdr:rowOff>
    </xdr:to>
    <xdr:pic>
      <xdr:nvPicPr>
        <xdr:cNvPr id="3" name="Imagen 2">
          <a:extLst>
            <a:ext uri="{FF2B5EF4-FFF2-40B4-BE49-F238E27FC236}">
              <a16:creationId xmlns:a16="http://schemas.microsoft.com/office/drawing/2014/main" id="{34CE2AC6-B84B-4C3A-A204-F1976FFDED9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52</xdr:row>
      <xdr:rowOff>152400</xdr:rowOff>
    </xdr:from>
    <xdr:to>
      <xdr:col>80</xdr:col>
      <xdr:colOff>388620</xdr:colOff>
      <xdr:row>81</xdr:row>
      <xdr:rowOff>312420</xdr:rowOff>
    </xdr:to>
    <xdr:pic>
      <xdr:nvPicPr>
        <xdr:cNvPr id="4" name="Imagen 3">
          <a:extLst>
            <a:ext uri="{FF2B5EF4-FFF2-40B4-BE49-F238E27FC236}">
              <a16:creationId xmlns:a16="http://schemas.microsoft.com/office/drawing/2014/main" id="{9A29CEF6-3E0C-4C49-92B4-9983141D2A8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119</xdr:row>
      <xdr:rowOff>266700</xdr:rowOff>
    </xdr:from>
    <xdr:to>
      <xdr:col>16</xdr:col>
      <xdr:colOff>365760</xdr:colOff>
      <xdr:row>149</xdr:row>
      <xdr:rowOff>45720</xdr:rowOff>
    </xdr:to>
    <xdr:pic>
      <xdr:nvPicPr>
        <xdr:cNvPr id="5" name="Imagen 4">
          <a:extLst>
            <a:ext uri="{FF2B5EF4-FFF2-40B4-BE49-F238E27FC236}">
              <a16:creationId xmlns:a16="http://schemas.microsoft.com/office/drawing/2014/main" id="{B7C62667-DFB1-4D74-A6B2-0E9FA89F1C6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119</xdr:row>
      <xdr:rowOff>304800</xdr:rowOff>
    </xdr:from>
    <xdr:to>
      <xdr:col>48</xdr:col>
      <xdr:colOff>388620</xdr:colOff>
      <xdr:row>149</xdr:row>
      <xdr:rowOff>83820</xdr:rowOff>
    </xdr:to>
    <xdr:pic>
      <xdr:nvPicPr>
        <xdr:cNvPr id="6" name="Imagen 5">
          <a:extLst>
            <a:ext uri="{FF2B5EF4-FFF2-40B4-BE49-F238E27FC236}">
              <a16:creationId xmlns:a16="http://schemas.microsoft.com/office/drawing/2014/main" id="{4F104DB1-0D59-40E7-9FFD-4712641A16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119</xdr:row>
      <xdr:rowOff>228600</xdr:rowOff>
    </xdr:from>
    <xdr:to>
      <xdr:col>80</xdr:col>
      <xdr:colOff>236220</xdr:colOff>
      <xdr:row>149</xdr:row>
      <xdr:rowOff>7620</xdr:rowOff>
    </xdr:to>
    <xdr:pic>
      <xdr:nvPicPr>
        <xdr:cNvPr id="7" name="Imagen 6">
          <a:extLst>
            <a:ext uri="{FF2B5EF4-FFF2-40B4-BE49-F238E27FC236}">
              <a16:creationId xmlns:a16="http://schemas.microsoft.com/office/drawing/2014/main" id="{59F36E44-C2D1-4E35-AC34-7BB486BDDE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185</xdr:row>
      <xdr:rowOff>304800</xdr:rowOff>
    </xdr:from>
    <xdr:to>
      <xdr:col>16</xdr:col>
      <xdr:colOff>403860</xdr:colOff>
      <xdr:row>215</xdr:row>
      <xdr:rowOff>83820</xdr:rowOff>
    </xdr:to>
    <xdr:pic>
      <xdr:nvPicPr>
        <xdr:cNvPr id="8" name="Imagen 7">
          <a:extLst>
            <a:ext uri="{FF2B5EF4-FFF2-40B4-BE49-F238E27FC236}">
              <a16:creationId xmlns:a16="http://schemas.microsoft.com/office/drawing/2014/main" id="{038D510F-3921-4463-96D5-3937DB1E7EB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185</xdr:row>
      <xdr:rowOff>190500</xdr:rowOff>
    </xdr:from>
    <xdr:to>
      <xdr:col>48</xdr:col>
      <xdr:colOff>388620</xdr:colOff>
      <xdr:row>214</xdr:row>
      <xdr:rowOff>350520</xdr:rowOff>
    </xdr:to>
    <xdr:pic>
      <xdr:nvPicPr>
        <xdr:cNvPr id="9" name="Imagen 8">
          <a:extLst>
            <a:ext uri="{FF2B5EF4-FFF2-40B4-BE49-F238E27FC236}">
              <a16:creationId xmlns:a16="http://schemas.microsoft.com/office/drawing/2014/main" id="{E80CE898-84DB-4922-BCDB-A20526E41E9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0</xdr:rowOff>
    </xdr:from>
    <xdr:to>
      <xdr:col>80</xdr:col>
      <xdr:colOff>274320</xdr:colOff>
      <xdr:row>214</xdr:row>
      <xdr:rowOff>160020</xdr:rowOff>
    </xdr:to>
    <xdr:pic>
      <xdr:nvPicPr>
        <xdr:cNvPr id="10" name="Imagen 9">
          <a:extLst>
            <a:ext uri="{FF2B5EF4-FFF2-40B4-BE49-F238E27FC236}">
              <a16:creationId xmlns:a16="http://schemas.microsoft.com/office/drawing/2014/main" id="{C6D969AD-90E4-4D5D-B5BC-EC5816F54D8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252</xdr:row>
      <xdr:rowOff>304800</xdr:rowOff>
    </xdr:from>
    <xdr:to>
      <xdr:col>16</xdr:col>
      <xdr:colOff>426720</xdr:colOff>
      <xdr:row>282</xdr:row>
      <xdr:rowOff>83820</xdr:rowOff>
    </xdr:to>
    <xdr:pic>
      <xdr:nvPicPr>
        <xdr:cNvPr id="11" name="Imagen 10">
          <a:extLst>
            <a:ext uri="{FF2B5EF4-FFF2-40B4-BE49-F238E27FC236}">
              <a16:creationId xmlns:a16="http://schemas.microsoft.com/office/drawing/2014/main" id="{EFBA6158-DAFB-4B68-86FF-C57A28D409E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252</xdr:row>
      <xdr:rowOff>266700</xdr:rowOff>
    </xdr:from>
    <xdr:to>
      <xdr:col>48</xdr:col>
      <xdr:colOff>388620</xdr:colOff>
      <xdr:row>282</xdr:row>
      <xdr:rowOff>45720</xdr:rowOff>
    </xdr:to>
    <xdr:pic>
      <xdr:nvPicPr>
        <xdr:cNvPr id="12" name="Imagen 11">
          <a:extLst>
            <a:ext uri="{FF2B5EF4-FFF2-40B4-BE49-F238E27FC236}">
              <a16:creationId xmlns:a16="http://schemas.microsoft.com/office/drawing/2014/main" id="{5C8D56DF-ADF9-447B-8975-5D2AE7CD311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252</xdr:row>
      <xdr:rowOff>228600</xdr:rowOff>
    </xdr:from>
    <xdr:to>
      <xdr:col>80</xdr:col>
      <xdr:colOff>45720</xdr:colOff>
      <xdr:row>282</xdr:row>
      <xdr:rowOff>7620</xdr:rowOff>
    </xdr:to>
    <xdr:pic>
      <xdr:nvPicPr>
        <xdr:cNvPr id="13" name="Imagen 12">
          <a:extLst>
            <a:ext uri="{FF2B5EF4-FFF2-40B4-BE49-F238E27FC236}">
              <a16:creationId xmlns:a16="http://schemas.microsoft.com/office/drawing/2014/main" id="{A8C5785B-54F9-4839-B726-A3B8DE44D2D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38100</xdr:rowOff>
    </xdr:from>
    <xdr:to>
      <xdr:col>17</xdr:col>
      <xdr:colOff>274320</xdr:colOff>
      <xdr:row>347</xdr:row>
      <xdr:rowOff>198120</xdr:rowOff>
    </xdr:to>
    <xdr:pic>
      <xdr:nvPicPr>
        <xdr:cNvPr id="14" name="Imagen 13">
          <a:extLst>
            <a:ext uri="{FF2B5EF4-FFF2-40B4-BE49-F238E27FC236}">
              <a16:creationId xmlns:a16="http://schemas.microsoft.com/office/drawing/2014/main" id="{A162DECB-84A3-4E4E-9D8E-6EDB3CA6646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317</xdr:row>
      <xdr:rowOff>342900</xdr:rowOff>
    </xdr:from>
    <xdr:to>
      <xdr:col>48</xdr:col>
      <xdr:colOff>541020</xdr:colOff>
      <xdr:row>347</xdr:row>
      <xdr:rowOff>121920</xdr:rowOff>
    </xdr:to>
    <xdr:pic>
      <xdr:nvPicPr>
        <xdr:cNvPr id="15" name="Imagen 14">
          <a:extLst>
            <a:ext uri="{FF2B5EF4-FFF2-40B4-BE49-F238E27FC236}">
              <a16:creationId xmlns:a16="http://schemas.microsoft.com/office/drawing/2014/main" id="{77136DD5-FB58-481A-9992-A4205AC12B8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317</xdr:row>
      <xdr:rowOff>228600</xdr:rowOff>
    </xdr:from>
    <xdr:to>
      <xdr:col>80</xdr:col>
      <xdr:colOff>236220</xdr:colOff>
      <xdr:row>347</xdr:row>
      <xdr:rowOff>7620</xdr:rowOff>
    </xdr:to>
    <xdr:pic>
      <xdr:nvPicPr>
        <xdr:cNvPr id="16" name="Imagen 15">
          <a:extLst>
            <a:ext uri="{FF2B5EF4-FFF2-40B4-BE49-F238E27FC236}">
              <a16:creationId xmlns:a16="http://schemas.microsoft.com/office/drawing/2014/main" id="{5B3C9EE0-F68E-4A1F-81C9-C0E2F0D4FD8F}"/>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101600</xdr:rowOff>
    </xdr:from>
    <xdr:to>
      <xdr:col>146</xdr:col>
      <xdr:colOff>541020</xdr:colOff>
      <xdr:row>82</xdr:row>
      <xdr:rowOff>261620</xdr:rowOff>
    </xdr:to>
    <xdr:pic>
      <xdr:nvPicPr>
        <xdr:cNvPr id="17" name="Imagen 16">
          <a:extLst>
            <a:ext uri="{FF2B5EF4-FFF2-40B4-BE49-F238E27FC236}">
              <a16:creationId xmlns:a16="http://schemas.microsoft.com/office/drawing/2014/main" id="{E93F6C19-965A-420A-9389-8EF3C102820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52</xdr:row>
      <xdr:rowOff>342900</xdr:rowOff>
    </xdr:from>
    <xdr:to>
      <xdr:col>178</xdr:col>
      <xdr:colOff>490220</xdr:colOff>
      <xdr:row>82</xdr:row>
      <xdr:rowOff>121920</xdr:rowOff>
    </xdr:to>
    <xdr:pic>
      <xdr:nvPicPr>
        <xdr:cNvPr id="18" name="Imagen 17">
          <a:extLst>
            <a:ext uri="{FF2B5EF4-FFF2-40B4-BE49-F238E27FC236}">
              <a16:creationId xmlns:a16="http://schemas.microsoft.com/office/drawing/2014/main" id="{72BD9983-C6AF-4F24-8FC4-4D54098A51E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52</xdr:row>
      <xdr:rowOff>304800</xdr:rowOff>
    </xdr:from>
    <xdr:to>
      <xdr:col>211</xdr:col>
      <xdr:colOff>109220</xdr:colOff>
      <xdr:row>82</xdr:row>
      <xdr:rowOff>83820</xdr:rowOff>
    </xdr:to>
    <xdr:pic>
      <xdr:nvPicPr>
        <xdr:cNvPr id="19" name="Imagen 18">
          <a:extLst>
            <a:ext uri="{FF2B5EF4-FFF2-40B4-BE49-F238E27FC236}">
              <a16:creationId xmlns:a16="http://schemas.microsoft.com/office/drawing/2014/main" id="{E5D1CF1C-7529-4561-87F6-D3E1227DBC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124</xdr:row>
      <xdr:rowOff>152400</xdr:rowOff>
    </xdr:from>
    <xdr:to>
      <xdr:col>147</xdr:col>
      <xdr:colOff>160020</xdr:colOff>
      <xdr:row>153</xdr:row>
      <xdr:rowOff>312420</xdr:rowOff>
    </xdr:to>
    <xdr:pic>
      <xdr:nvPicPr>
        <xdr:cNvPr id="20" name="Imagen 19">
          <a:extLst>
            <a:ext uri="{FF2B5EF4-FFF2-40B4-BE49-F238E27FC236}">
              <a16:creationId xmlns:a16="http://schemas.microsoft.com/office/drawing/2014/main" id="{FC3E9394-6FD7-4211-847D-1535D16BE49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124</xdr:row>
      <xdr:rowOff>152400</xdr:rowOff>
    </xdr:from>
    <xdr:to>
      <xdr:col>178</xdr:col>
      <xdr:colOff>591820</xdr:colOff>
      <xdr:row>153</xdr:row>
      <xdr:rowOff>312420</xdr:rowOff>
    </xdr:to>
    <xdr:pic>
      <xdr:nvPicPr>
        <xdr:cNvPr id="21" name="Imagen 20">
          <a:extLst>
            <a:ext uri="{FF2B5EF4-FFF2-40B4-BE49-F238E27FC236}">
              <a16:creationId xmlns:a16="http://schemas.microsoft.com/office/drawing/2014/main" id="{6A8AE78B-94B4-4B0F-87CE-76175DA658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124</xdr:row>
      <xdr:rowOff>152400</xdr:rowOff>
    </xdr:from>
    <xdr:to>
      <xdr:col>211</xdr:col>
      <xdr:colOff>96520</xdr:colOff>
      <xdr:row>153</xdr:row>
      <xdr:rowOff>312420</xdr:rowOff>
    </xdr:to>
    <xdr:pic>
      <xdr:nvPicPr>
        <xdr:cNvPr id="22" name="Imagen 21">
          <a:extLst>
            <a:ext uri="{FF2B5EF4-FFF2-40B4-BE49-F238E27FC236}">
              <a16:creationId xmlns:a16="http://schemas.microsoft.com/office/drawing/2014/main" id="{AD82F4C7-67C1-4E4B-BF96-8DAED1C80D6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193</xdr:row>
      <xdr:rowOff>190500</xdr:rowOff>
    </xdr:from>
    <xdr:to>
      <xdr:col>146</xdr:col>
      <xdr:colOff>464820</xdr:colOff>
      <xdr:row>222</xdr:row>
      <xdr:rowOff>350520</xdr:rowOff>
    </xdr:to>
    <xdr:pic>
      <xdr:nvPicPr>
        <xdr:cNvPr id="23" name="Imagen 22">
          <a:extLst>
            <a:ext uri="{FF2B5EF4-FFF2-40B4-BE49-F238E27FC236}">
              <a16:creationId xmlns:a16="http://schemas.microsoft.com/office/drawing/2014/main" id="{EC4E34C2-3A23-4B76-AE6A-E52CA746F38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38100</xdr:rowOff>
    </xdr:from>
    <xdr:to>
      <xdr:col>179</xdr:col>
      <xdr:colOff>464820</xdr:colOff>
      <xdr:row>222</xdr:row>
      <xdr:rowOff>198120</xdr:rowOff>
    </xdr:to>
    <xdr:pic>
      <xdr:nvPicPr>
        <xdr:cNvPr id="24" name="Imagen 23">
          <a:extLst>
            <a:ext uri="{FF2B5EF4-FFF2-40B4-BE49-F238E27FC236}">
              <a16:creationId xmlns:a16="http://schemas.microsoft.com/office/drawing/2014/main" id="{48B42963-2285-437D-995A-FC5D5F07F70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192</xdr:row>
      <xdr:rowOff>228600</xdr:rowOff>
    </xdr:from>
    <xdr:to>
      <xdr:col>212</xdr:col>
      <xdr:colOff>541020</xdr:colOff>
      <xdr:row>222</xdr:row>
      <xdr:rowOff>7620</xdr:rowOff>
    </xdr:to>
    <xdr:pic>
      <xdr:nvPicPr>
        <xdr:cNvPr id="25" name="Imagen 24">
          <a:extLst>
            <a:ext uri="{FF2B5EF4-FFF2-40B4-BE49-F238E27FC236}">
              <a16:creationId xmlns:a16="http://schemas.microsoft.com/office/drawing/2014/main" id="{2103151F-C249-4A9B-AC7A-A3B462CF3E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114300</xdr:rowOff>
    </xdr:from>
    <xdr:to>
      <xdr:col>147</xdr:col>
      <xdr:colOff>388620</xdr:colOff>
      <xdr:row>293</xdr:row>
      <xdr:rowOff>274320</xdr:rowOff>
    </xdr:to>
    <xdr:pic>
      <xdr:nvPicPr>
        <xdr:cNvPr id="26" name="Imagen 25">
          <a:extLst>
            <a:ext uri="{FF2B5EF4-FFF2-40B4-BE49-F238E27FC236}">
              <a16:creationId xmlns:a16="http://schemas.microsoft.com/office/drawing/2014/main" id="{3B41B58A-5EA8-44F6-9FE2-AECF0B24ED83}"/>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263</xdr:row>
      <xdr:rowOff>342900</xdr:rowOff>
    </xdr:from>
    <xdr:to>
      <xdr:col>180</xdr:col>
      <xdr:colOff>350520</xdr:colOff>
      <xdr:row>293</xdr:row>
      <xdr:rowOff>121920</xdr:rowOff>
    </xdr:to>
    <xdr:pic>
      <xdr:nvPicPr>
        <xdr:cNvPr id="27" name="Imagen 26">
          <a:extLst>
            <a:ext uri="{FF2B5EF4-FFF2-40B4-BE49-F238E27FC236}">
              <a16:creationId xmlns:a16="http://schemas.microsoft.com/office/drawing/2014/main" id="{53688BD4-6A00-492E-B85D-816BE1D5789D}"/>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263</xdr:row>
      <xdr:rowOff>228600</xdr:rowOff>
    </xdr:from>
    <xdr:to>
      <xdr:col>213</xdr:col>
      <xdr:colOff>312420</xdr:colOff>
      <xdr:row>293</xdr:row>
      <xdr:rowOff>7620</xdr:rowOff>
    </xdr:to>
    <xdr:pic>
      <xdr:nvPicPr>
        <xdr:cNvPr id="28" name="Imagen 27">
          <a:extLst>
            <a:ext uri="{FF2B5EF4-FFF2-40B4-BE49-F238E27FC236}">
              <a16:creationId xmlns:a16="http://schemas.microsoft.com/office/drawing/2014/main" id="{7EE768C2-5198-44D4-B7FF-189D1DFD462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8FBD83-3B90-4F98-8D5B-753E2A366AAF}">
  <dimension ref="A1:M23"/>
  <sheetViews>
    <sheetView workbookViewId="0">
      <selection activeCell="X52" sqref="X52"/>
    </sheetView>
  </sheetViews>
  <sheetFormatPr baseColWidth="10" defaultRowHeight="14.4" x14ac:dyDescent="0.3"/>
  <cols>
    <col min="1" max="1" width="12.88671875" bestFit="1" customWidth="1"/>
    <col min="5" max="5" width="12.88671875" bestFit="1" customWidth="1"/>
  </cols>
  <sheetData>
    <row r="1" spans="1:13" x14ac:dyDescent="0.3">
      <c r="A1" t="s">
        <v>81</v>
      </c>
      <c r="E1" s="66"/>
      <c r="F1" s="66"/>
      <c r="G1" s="66"/>
      <c r="H1" s="66"/>
      <c r="I1" s="66"/>
      <c r="J1" s="66"/>
      <c r="K1" s="66"/>
      <c r="L1" s="66"/>
      <c r="M1" s="66"/>
    </row>
    <row r="2" spans="1:13" x14ac:dyDescent="0.3">
      <c r="A2" t="s">
        <v>82</v>
      </c>
      <c r="B2" t="s">
        <v>83</v>
      </c>
      <c r="C2" t="s">
        <v>84</v>
      </c>
      <c r="D2" t="s">
        <v>85</v>
      </c>
    </row>
    <row r="3" spans="1:13" x14ac:dyDescent="0.3">
      <c r="A3">
        <v>-5</v>
      </c>
      <c r="B3">
        <v>-5</v>
      </c>
      <c r="C3">
        <v>2029</v>
      </c>
      <c r="D3">
        <v>-1</v>
      </c>
      <c r="E3" s="50"/>
      <c r="F3" s="49"/>
      <c r="G3" s="51"/>
    </row>
    <row r="4" spans="1:13" x14ac:dyDescent="0.3">
      <c r="A4">
        <v>0</v>
      </c>
      <c r="B4">
        <v>0</v>
      </c>
      <c r="C4">
        <v>2031</v>
      </c>
      <c r="D4">
        <v>0</v>
      </c>
      <c r="E4" s="50"/>
      <c r="F4" s="49"/>
      <c r="G4" s="51"/>
    </row>
    <row r="5" spans="1:13" x14ac:dyDescent="0.3">
      <c r="A5">
        <v>5</v>
      </c>
      <c r="B5">
        <v>5</v>
      </c>
      <c r="C5">
        <v>2033</v>
      </c>
      <c r="D5">
        <v>1</v>
      </c>
      <c r="E5" s="50"/>
      <c r="F5" s="49"/>
      <c r="G5" s="51"/>
    </row>
    <row r="7" spans="1:13" x14ac:dyDescent="0.3">
      <c r="A7" t="s">
        <v>86</v>
      </c>
      <c r="B7" s="66" t="s">
        <v>87</v>
      </c>
      <c r="C7" s="66"/>
      <c r="D7" s="66"/>
      <c r="E7" s="66" t="s">
        <v>88</v>
      </c>
      <c r="F7" s="66"/>
      <c r="G7" s="66"/>
      <c r="H7" s="66" t="s">
        <v>89</v>
      </c>
      <c r="I7" s="66"/>
      <c r="J7" s="66"/>
    </row>
    <row r="8" spans="1:13" x14ac:dyDescent="0.3">
      <c r="A8" t="s">
        <v>85</v>
      </c>
      <c r="B8" t="s">
        <v>82</v>
      </c>
      <c r="C8" t="s">
        <v>83</v>
      </c>
      <c r="D8" t="s">
        <v>84</v>
      </c>
      <c r="E8" t="s">
        <v>82</v>
      </c>
      <c r="F8" t="s">
        <v>83</v>
      </c>
      <c r="G8" t="s">
        <v>84</v>
      </c>
      <c r="H8" t="s">
        <v>82</v>
      </c>
      <c r="I8" t="s">
        <v>83</v>
      </c>
      <c r="J8" t="s">
        <v>84</v>
      </c>
    </row>
    <row r="9" spans="1:13" x14ac:dyDescent="0.3">
      <c r="A9">
        <v>-1</v>
      </c>
      <c r="B9" s="50">
        <f>Costos_BESS_D5!E8</f>
        <v>3176.95</v>
      </c>
      <c r="C9" s="50">
        <f>Costos_GNL_D5!E8</f>
        <v>3002.02</v>
      </c>
      <c r="D9" s="50">
        <f>PSP_2033!E8</f>
        <v>3078.44</v>
      </c>
      <c r="E9" s="50">
        <f>Costos_BESS_D5!H8</f>
        <v>2340.9899999999998</v>
      </c>
      <c r="F9" s="50">
        <f>Costos_GNL_D5!H8</f>
        <v>2484.4699999999998</v>
      </c>
      <c r="G9" s="50">
        <f>PSP_2033!H8</f>
        <v>1999.93</v>
      </c>
      <c r="H9" s="50">
        <f>Costos_BESS_D5!K8</f>
        <v>2148.3200000000002</v>
      </c>
      <c r="I9" s="50">
        <f>Costos_GNL_D5!K8</f>
        <v>2243.48</v>
      </c>
      <c r="J9" s="50">
        <f>PSP_2033!K8</f>
        <v>1603.41</v>
      </c>
    </row>
    <row r="10" spans="1:13" x14ac:dyDescent="0.3">
      <c r="A10">
        <v>0</v>
      </c>
      <c r="B10" s="50">
        <f>CasoBase!E8</f>
        <v>3277.13</v>
      </c>
      <c r="C10" s="50">
        <f>CasoBase!E8</f>
        <v>3277.13</v>
      </c>
      <c r="D10" s="50">
        <f>CasoBase!E8</f>
        <v>3277.13</v>
      </c>
      <c r="E10" s="50">
        <f>CasoBase!H8</f>
        <v>2557.88</v>
      </c>
      <c r="F10" s="50">
        <f>CasoBase!H8</f>
        <v>2557.88</v>
      </c>
      <c r="G10" s="50">
        <f>CasoBase!H8</f>
        <v>2557.88</v>
      </c>
      <c r="H10" s="50">
        <f>CasoBase!K8</f>
        <v>2267.36</v>
      </c>
      <c r="I10" s="50">
        <f>CasoBase!K8</f>
        <v>2267.36</v>
      </c>
      <c r="J10" s="50">
        <f>CasoBase!K8</f>
        <v>2267.36</v>
      </c>
    </row>
    <row r="11" spans="1:13" x14ac:dyDescent="0.3">
      <c r="A11">
        <v>1</v>
      </c>
      <c r="B11" s="50">
        <f>Costos_BESS_A5!E8</f>
        <v>3364.34</v>
      </c>
      <c r="C11" s="50">
        <f>Costos_GNL_A5!E8</f>
        <v>3476.02</v>
      </c>
      <c r="D11" s="50">
        <f>PSP_2029!E8</f>
        <v>3521.63</v>
      </c>
      <c r="E11" s="50">
        <f>Costos_BESS_A5!H8</f>
        <v>2727.37</v>
      </c>
      <c r="F11" s="50">
        <f>Costos_GNL_A5!H8</f>
        <v>2600.14</v>
      </c>
      <c r="G11" s="50">
        <f>PSP_2029!H8</f>
        <v>3186.73</v>
      </c>
      <c r="H11" s="50">
        <f>Costos_BESS_A5!K8</f>
        <v>2421.4299999999998</v>
      </c>
      <c r="I11" s="50">
        <f>Costos_GNL_A5!K8</f>
        <v>2249.5700000000002</v>
      </c>
      <c r="J11" s="50">
        <f>PSP_2029!K8</f>
        <v>3121.78</v>
      </c>
    </row>
    <row r="13" spans="1:13" x14ac:dyDescent="0.3">
      <c r="A13" t="s">
        <v>90</v>
      </c>
      <c r="B13" s="66" t="s">
        <v>87</v>
      </c>
      <c r="C13" s="66"/>
      <c r="D13" s="66"/>
      <c r="E13" s="66" t="s">
        <v>88</v>
      </c>
      <c r="F13" s="66"/>
      <c r="G13" s="66"/>
      <c r="H13" s="66" t="s">
        <v>89</v>
      </c>
      <c r="I13" s="66"/>
      <c r="J13" s="66"/>
    </row>
    <row r="14" spans="1:13" x14ac:dyDescent="0.3">
      <c r="A14" t="s">
        <v>85</v>
      </c>
      <c r="B14" t="s">
        <v>82</v>
      </c>
      <c r="C14" t="s">
        <v>83</v>
      </c>
      <c r="D14" t="s">
        <v>84</v>
      </c>
      <c r="E14" t="s">
        <v>82</v>
      </c>
      <c r="F14" t="s">
        <v>83</v>
      </c>
      <c r="G14" t="s">
        <v>84</v>
      </c>
      <c r="H14" t="s">
        <v>82</v>
      </c>
      <c r="I14" t="s">
        <v>83</v>
      </c>
      <c r="J14" t="s">
        <v>84</v>
      </c>
    </row>
    <row r="15" spans="1:13" x14ac:dyDescent="0.3">
      <c r="A15">
        <v>-1</v>
      </c>
      <c r="B15" s="52">
        <f>-Costos_BESS_D5!F15</f>
        <v>1.3090996715817498E-2</v>
      </c>
      <c r="C15" s="52">
        <f>-Costos_GNL_D5!F15</f>
        <v>1.316383676371273E-2</v>
      </c>
      <c r="D15" s="52">
        <f>-PSP_2033!F15</f>
        <v>1.3513551090019118E-2</v>
      </c>
      <c r="E15" s="52">
        <f>-Costos_BESS_D5!I15</f>
        <v>5.1002944014727014E-3</v>
      </c>
      <c r="F15" s="52">
        <f>-Costos_GNL_D5!I15</f>
        <v>5.8258284475293173E-3</v>
      </c>
      <c r="G15" s="52">
        <f>-PSP_2033!I15</f>
        <v>3.8741632332689444E-3</v>
      </c>
      <c r="H15" s="52">
        <f>-Costos_BESS_D5!L15</f>
        <v>5.0756662975447791E-3</v>
      </c>
      <c r="I15" s="52">
        <f>-Costos_GNL_D5!L15</f>
        <v>5.7691283493995389E-3</v>
      </c>
      <c r="J15" s="52">
        <f>-PSP_2033!L15</f>
        <v>3.288534514463406E-3</v>
      </c>
    </row>
    <row r="16" spans="1:13" x14ac:dyDescent="0.3">
      <c r="A16">
        <v>0</v>
      </c>
      <c r="B16" s="52">
        <f>-CasoBase!F15</f>
        <v>1.4648352091752408E-2</v>
      </c>
      <c r="C16" s="52">
        <f>-CasoBase!F15</f>
        <v>1.4648352091752408E-2</v>
      </c>
      <c r="D16" s="52">
        <f>-CasoBase!F15</f>
        <v>1.4648352091752408E-2</v>
      </c>
      <c r="E16" s="52">
        <f>-CasoBase!I15</f>
        <v>6.1582185328220096E-3</v>
      </c>
      <c r="F16" s="52">
        <f>-CasoBase!I15</f>
        <v>6.1582185328220096E-3</v>
      </c>
      <c r="G16" s="52">
        <f>-CasoBase!I15</f>
        <v>6.1582185328220096E-3</v>
      </c>
      <c r="H16" s="52">
        <f>-CasoBase!L15</f>
        <v>5.9463167349695653E-3</v>
      </c>
      <c r="I16" s="52">
        <f>-CasoBase!L15</f>
        <v>5.9463167349695653E-3</v>
      </c>
      <c r="J16" s="52">
        <f>-CasoBase!L15</f>
        <v>5.9463167349695653E-3</v>
      </c>
    </row>
    <row r="17" spans="1:10" x14ac:dyDescent="0.3">
      <c r="A17">
        <v>1</v>
      </c>
      <c r="B17" s="52">
        <f>-Costos_BESS_A5!F15</f>
        <v>1.6082612751339903E-2</v>
      </c>
      <c r="C17" s="52">
        <f>-Costos_GNL_A5!F15</f>
        <v>1.6040278638018157E-2</v>
      </c>
      <c r="D17" s="52">
        <f>-PSP_2029!F15</f>
        <v>1.6721970932819206E-2</v>
      </c>
      <c r="E17" s="52">
        <f>-Costos_BESS_A5!I15</f>
        <v>7.3137188283329269E-3</v>
      </c>
      <c r="F17" s="52">
        <f>-Costos_GNL_A5!I15</f>
        <v>6.5107467346204118E-3</v>
      </c>
      <c r="G17" s="52">
        <f>-PSP_2029!I15</f>
        <v>9.5876428128698187E-3</v>
      </c>
      <c r="H17" s="52">
        <f>-Costos_BESS_A5!L15</f>
        <v>6.8502191363799788E-3</v>
      </c>
      <c r="I17" s="52">
        <f>-Costos_GNL_A5!L15</f>
        <v>6.0358762616933553E-3</v>
      </c>
      <c r="J17" s="52">
        <f>-PSP_2029!L15</f>
        <v>1.034705207318112E-2</v>
      </c>
    </row>
    <row r="19" spans="1:10" x14ac:dyDescent="0.3">
      <c r="A19" t="s">
        <v>91</v>
      </c>
      <c r="B19" s="66" t="s">
        <v>87</v>
      </c>
      <c r="C19" s="66"/>
      <c r="D19" s="66"/>
      <c r="E19" s="66" t="s">
        <v>88</v>
      </c>
      <c r="F19" s="66"/>
      <c r="G19" s="66"/>
      <c r="H19" s="66" t="s">
        <v>89</v>
      </c>
      <c r="I19" s="66"/>
      <c r="J19" s="66"/>
    </row>
    <row r="20" spans="1:10" x14ac:dyDescent="0.3">
      <c r="A20" t="s">
        <v>85</v>
      </c>
      <c r="B20" t="s">
        <v>82</v>
      </c>
      <c r="C20" t="s">
        <v>83</v>
      </c>
      <c r="D20" t="s">
        <v>84</v>
      </c>
      <c r="E20" t="s">
        <v>82</v>
      </c>
      <c r="F20" t="s">
        <v>83</v>
      </c>
      <c r="G20" t="s">
        <v>84</v>
      </c>
      <c r="H20" t="s">
        <v>82</v>
      </c>
      <c r="I20" t="s">
        <v>83</v>
      </c>
      <c r="J20" t="s">
        <v>84</v>
      </c>
    </row>
    <row r="21" spans="1:10" x14ac:dyDescent="0.3">
      <c r="A21">
        <v>-1</v>
      </c>
      <c r="B21" s="53">
        <f>Costos_BESS_D5!D21</f>
        <v>0.17750043280504768</v>
      </c>
      <c r="C21" s="53">
        <f>Costos_GNL_D5!D21</f>
        <v>0.1861413315034553</v>
      </c>
      <c r="D21" s="53">
        <f>PSP_2033!D21</f>
        <v>0.18944010602772607</v>
      </c>
      <c r="E21" s="53">
        <f>Costos_BESS_D5!G21</f>
        <v>0.12338593974174687</v>
      </c>
      <c r="F21" s="53">
        <f>Costos_GNL_D5!G21</f>
        <v>0.15661433734025043</v>
      </c>
      <c r="G21" s="53">
        <f>PSP_2033!G21</f>
        <v>8.2078535577205639E-2</v>
      </c>
      <c r="H21" s="53">
        <f>Costos_BESS_D5!J21</f>
        <v>0.10225365191614025</v>
      </c>
      <c r="I21" s="53">
        <f>Costos_GNL_D5!J21</f>
        <v>0.12270589803144999</v>
      </c>
      <c r="J21" s="53">
        <f>PSP_2033!J21</f>
        <v>5.3194153293600638E-2</v>
      </c>
    </row>
    <row r="22" spans="1:10" x14ac:dyDescent="0.3">
      <c r="A22">
        <v>0</v>
      </c>
      <c r="B22" s="53">
        <f>CasoBase!D21</f>
        <v>0.19289822624979583</v>
      </c>
      <c r="C22" s="53">
        <f>CasoBase!D21</f>
        <v>0.19289822624979583</v>
      </c>
      <c r="D22" s="53">
        <f>CasoBase!D21</f>
        <v>0.19289822624979583</v>
      </c>
      <c r="E22" s="53">
        <f>CasoBase!G21</f>
        <v>0.16720434786303889</v>
      </c>
      <c r="F22" s="53">
        <f>CasoBase!G21</f>
        <v>0.16720434786303889</v>
      </c>
      <c r="G22" s="53">
        <f>CasoBase!G21</f>
        <v>0.16720434786303889</v>
      </c>
      <c r="H22" s="53">
        <f>CasoBase!J21</f>
        <v>0.12235446257633566</v>
      </c>
      <c r="I22" s="53">
        <f>CasoBase!J21</f>
        <v>0.12235446257633566</v>
      </c>
      <c r="J22" s="53">
        <f>CasoBase!J21</f>
        <v>0.12235446257633566</v>
      </c>
    </row>
    <row r="23" spans="1:10" x14ac:dyDescent="0.3">
      <c r="A23">
        <v>1</v>
      </c>
      <c r="B23" s="53">
        <f>Costos_BESS_A5!D21</f>
        <v>0.20662596527104757</v>
      </c>
      <c r="C23" s="53">
        <f>Costos_GNL_A5!D21</f>
        <v>0.20227731716158209</v>
      </c>
      <c r="D23" s="53">
        <f>PSP_2029!D21</f>
        <v>0.20491647333763041</v>
      </c>
      <c r="E23" s="53">
        <f>Costos_BESS_A5!G21</f>
        <v>0.22399287080963262</v>
      </c>
      <c r="F23" s="53">
        <f>Costos_GNL_A5!G21</f>
        <v>0.17567698839448601</v>
      </c>
      <c r="G23" s="53">
        <f>PSP_2029!G21</f>
        <v>0.33953396554473364</v>
      </c>
      <c r="H23" s="53">
        <f>Costos_BESS_A5!J21</f>
        <v>0.15118669498625814</v>
      </c>
      <c r="I23" s="53">
        <f>Costos_GNL_A5!J21</f>
        <v>0.12270631494235315</v>
      </c>
      <c r="J23" s="53">
        <f>PSP_2029!J21</f>
        <v>0.31253005931705408</v>
      </c>
    </row>
  </sheetData>
  <mergeCells count="12">
    <mergeCell ref="B13:D13"/>
    <mergeCell ref="E13:G13"/>
    <mergeCell ref="H13:J13"/>
    <mergeCell ref="B19:D19"/>
    <mergeCell ref="E19:G19"/>
    <mergeCell ref="H19:J19"/>
    <mergeCell ref="E1:G1"/>
    <mergeCell ref="H1:J1"/>
    <mergeCell ref="K1:M1"/>
    <mergeCell ref="B7:D7"/>
    <mergeCell ref="E7:G7"/>
    <mergeCell ref="H7:J7"/>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8855A-496A-4E07-99D9-F640AC9E454F}">
  <dimension ref="A1:GD315"/>
  <sheetViews>
    <sheetView zoomScale="10" zoomScaleNormal="10" workbookViewId="0">
      <selection activeCell="CV250" sqref="CV25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10.44140625" style="3" bestFit="1" customWidth="1"/>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6" ht="31.05" customHeight="1" x14ac:dyDescent="0.3">
      <c r="N1" s="3" t="s">
        <v>64</v>
      </c>
    </row>
    <row r="2" spans="2:16" ht="31.05" customHeight="1" x14ac:dyDescent="0.3">
      <c r="B2" s="76" t="s">
        <v>12</v>
      </c>
      <c r="C2" s="76"/>
      <c r="D2" s="73" t="s">
        <v>38</v>
      </c>
      <c r="E2" s="73"/>
      <c r="F2" s="73"/>
      <c r="G2" s="73" t="s">
        <v>39</v>
      </c>
      <c r="H2" s="73"/>
      <c r="I2" s="73"/>
      <c r="J2" s="73" t="s">
        <v>40</v>
      </c>
      <c r="K2" s="73"/>
      <c r="L2" s="73"/>
      <c r="N2" s="3">
        <v>-5</v>
      </c>
      <c r="O2" s="3">
        <v>0</v>
      </c>
      <c r="P2" s="3">
        <v>5</v>
      </c>
    </row>
    <row r="3" spans="2:16" ht="31.05" customHeight="1" thickBot="1" x14ac:dyDescent="0.35">
      <c r="B3" s="77"/>
      <c r="C3" s="77"/>
      <c r="D3" s="34" t="s">
        <v>0</v>
      </c>
      <c r="E3" s="34" t="s">
        <v>1</v>
      </c>
      <c r="F3" s="35" t="s">
        <v>17</v>
      </c>
      <c r="G3" s="34" t="s">
        <v>0</v>
      </c>
      <c r="H3" s="34" t="s">
        <v>1</v>
      </c>
      <c r="I3" s="36" t="s">
        <v>17</v>
      </c>
      <c r="J3" s="34" t="s">
        <v>0</v>
      </c>
      <c r="K3" s="34" t="s">
        <v>1</v>
      </c>
      <c r="L3" s="35" t="s">
        <v>17</v>
      </c>
      <c r="M3" s="3" t="s">
        <v>63</v>
      </c>
    </row>
    <row r="4" spans="2:16" ht="31.05" customHeight="1" thickTop="1" x14ac:dyDescent="0.3">
      <c r="B4" s="74" t="s">
        <v>41</v>
      </c>
      <c r="C4" s="32" t="s">
        <v>42</v>
      </c>
      <c r="D4" s="33">
        <f>SUM(D5,D7:D9)</f>
        <v>20518.39</v>
      </c>
      <c r="E4" s="33">
        <f>SUM(E5,E7:E9)</f>
        <v>21595.9</v>
      </c>
      <c r="F4" s="33"/>
      <c r="G4" s="33">
        <f t="shared" ref="G4:J4" si="0">SUM(G5,G7:G9)</f>
        <v>27713</v>
      </c>
      <c r="H4" s="33">
        <f t="shared" si="0"/>
        <v>27942.800000000003</v>
      </c>
      <c r="I4" s="33"/>
      <c r="J4" s="33">
        <f t="shared" si="0"/>
        <v>28133.369999999995</v>
      </c>
      <c r="K4" s="33">
        <f>SUM(K5,K7:K9)</f>
        <v>28137.75</v>
      </c>
      <c r="L4" s="33"/>
    </row>
    <row r="5" spans="2:16" ht="31.05" customHeight="1" x14ac:dyDescent="0.3">
      <c r="B5" s="74"/>
      <c r="C5" s="27" t="s">
        <v>13</v>
      </c>
      <c r="D5" s="7">
        <v>13376.71</v>
      </c>
      <c r="E5" s="7">
        <v>13366.95</v>
      </c>
      <c r="F5" s="8"/>
      <c r="G5" s="7">
        <v>13722.13</v>
      </c>
      <c r="H5" s="7">
        <v>13661.54</v>
      </c>
      <c r="I5" s="8"/>
      <c r="J5" s="7">
        <v>13971.88</v>
      </c>
      <c r="K5" s="7">
        <v>13903.08</v>
      </c>
      <c r="L5" s="8"/>
    </row>
    <row r="6" spans="2:16" ht="31.05" hidden="1" customHeight="1" x14ac:dyDescent="0.3">
      <c r="B6" s="74"/>
      <c r="C6" s="27" t="s">
        <v>18</v>
      </c>
      <c r="D6" s="7" t="e">
        <f>#REF!</f>
        <v>#REF!</v>
      </c>
      <c r="E6" s="7" t="e">
        <f>#REF!</f>
        <v>#REF!</v>
      </c>
      <c r="F6" s="8"/>
      <c r="G6" s="7" t="e">
        <f>#REF!</f>
        <v>#REF!</v>
      </c>
      <c r="H6" s="7" t="e">
        <f>#REF!</f>
        <v>#REF!</v>
      </c>
      <c r="I6" s="8"/>
      <c r="J6" s="7" t="e">
        <f>#REF!</f>
        <v>#REF!</v>
      </c>
      <c r="K6" s="7" t="e">
        <f>#REF!</f>
        <v>#REF!</v>
      </c>
      <c r="L6" s="8"/>
    </row>
    <row r="7" spans="2:16" ht="31.05" customHeight="1" x14ac:dyDescent="0.3">
      <c r="B7" s="74"/>
      <c r="C7" s="28" t="s">
        <v>19</v>
      </c>
      <c r="D7" s="7">
        <v>4846.8500000000004</v>
      </c>
      <c r="E7" s="7">
        <v>4792.0600000000004</v>
      </c>
      <c r="F7" s="8"/>
      <c r="G7" s="7">
        <v>10140.65</v>
      </c>
      <c r="H7" s="7">
        <v>10016.549999999999</v>
      </c>
      <c r="I7" s="8"/>
      <c r="J7" s="7">
        <v>10096.32</v>
      </c>
      <c r="K7" s="7">
        <v>9846.43</v>
      </c>
      <c r="L7" s="8"/>
    </row>
    <row r="8" spans="2:16" ht="31.05" customHeight="1" x14ac:dyDescent="0.3">
      <c r="B8" s="74"/>
      <c r="C8" s="28" t="s">
        <v>15</v>
      </c>
      <c r="D8" s="9"/>
      <c r="E8" s="9">
        <v>3176.95</v>
      </c>
      <c r="F8" s="31"/>
      <c r="G8" s="10"/>
      <c r="H8" s="11">
        <v>2340.9899999999998</v>
      </c>
      <c r="I8" s="31"/>
      <c r="J8" s="11"/>
      <c r="K8" s="11">
        <v>2148.3200000000002</v>
      </c>
      <c r="L8" s="31"/>
    </row>
    <row r="9" spans="2:16" ht="31.05" customHeight="1" thickBot="1" x14ac:dyDescent="0.35">
      <c r="B9" s="75"/>
      <c r="C9" s="29" t="s">
        <v>16</v>
      </c>
      <c r="D9" s="12">
        <v>2294.83</v>
      </c>
      <c r="E9" s="12">
        <v>259.94</v>
      </c>
      <c r="F9" s="13"/>
      <c r="G9" s="14">
        <v>3850.22</v>
      </c>
      <c r="H9" s="14">
        <v>1923.72</v>
      </c>
      <c r="I9" s="13"/>
      <c r="J9" s="14">
        <v>4065.17</v>
      </c>
      <c r="K9" s="14">
        <v>2239.92</v>
      </c>
      <c r="L9" s="13"/>
    </row>
    <row r="10" spans="2:16" ht="31.05" customHeight="1" thickTop="1" x14ac:dyDescent="0.3">
      <c r="B10" s="78" t="s">
        <v>43</v>
      </c>
      <c r="C10" s="27" t="s">
        <v>44</v>
      </c>
      <c r="D10" s="15">
        <f>SUM(D11:D13)</f>
        <v>22557.78</v>
      </c>
      <c r="E10" s="15">
        <f>SUM(E11:E13)</f>
        <v>20916.36</v>
      </c>
      <c r="F10" s="15"/>
      <c r="G10" s="15">
        <f t="shared" ref="G10:K10" si="1">SUM(G11:G13)</f>
        <v>18825.489999999998</v>
      </c>
      <c r="H10" s="15">
        <f t="shared" si="1"/>
        <v>18358.330000000002</v>
      </c>
      <c r="I10" s="15"/>
      <c r="J10" s="15">
        <f t="shared" si="1"/>
        <v>16991.740000000002</v>
      </c>
      <c r="K10" s="15">
        <f t="shared" si="1"/>
        <v>16758.32</v>
      </c>
      <c r="L10" s="15"/>
    </row>
    <row r="11" spans="2:16" ht="31.05" customHeight="1" x14ac:dyDescent="0.3">
      <c r="B11" s="74"/>
      <c r="C11" s="27" t="s">
        <v>20</v>
      </c>
      <c r="D11" s="7">
        <v>18719.599999999999</v>
      </c>
      <c r="E11" s="7">
        <v>17327.39</v>
      </c>
      <c r="F11" s="8"/>
      <c r="G11" s="7">
        <v>15089.38</v>
      </c>
      <c r="H11" s="7">
        <v>14726.53</v>
      </c>
      <c r="I11" s="8"/>
      <c r="J11" s="7">
        <v>13652.04</v>
      </c>
      <c r="K11" s="7">
        <v>13458.47</v>
      </c>
      <c r="L11" s="8"/>
    </row>
    <row r="12" spans="2:16" ht="31.05" customHeight="1" x14ac:dyDescent="0.3">
      <c r="B12" s="74"/>
      <c r="C12" s="27" t="s">
        <v>21</v>
      </c>
      <c r="D12" s="7">
        <v>1964.66</v>
      </c>
      <c r="E12" s="16">
        <v>1851.27</v>
      </c>
      <c r="F12" s="8"/>
      <c r="G12" s="7">
        <v>1508.85</v>
      </c>
      <c r="H12" s="16">
        <v>1448.72</v>
      </c>
      <c r="I12" s="8"/>
      <c r="J12" s="7">
        <v>1320.41</v>
      </c>
      <c r="K12" s="16">
        <v>1303.6199999999999</v>
      </c>
      <c r="L12" s="8"/>
    </row>
    <row r="13" spans="2:16" ht="31.05" customHeight="1" x14ac:dyDescent="0.3">
      <c r="B13" s="74"/>
      <c r="C13" s="38" t="s">
        <v>22</v>
      </c>
      <c r="D13" s="39">
        <v>1873.52</v>
      </c>
      <c r="E13" s="39">
        <v>1737.7</v>
      </c>
      <c r="F13" s="40"/>
      <c r="G13" s="39">
        <v>2227.2600000000002</v>
      </c>
      <c r="H13" s="39">
        <v>2183.08</v>
      </c>
      <c r="I13" s="40"/>
      <c r="J13" s="39">
        <v>2019.29</v>
      </c>
      <c r="K13" s="39">
        <v>1996.23</v>
      </c>
      <c r="L13" s="40"/>
    </row>
    <row r="14" spans="2:16" ht="31.05" customHeight="1" thickBot="1" x14ac:dyDescent="0.35">
      <c r="B14" s="75"/>
      <c r="C14" s="30" t="s">
        <v>48</v>
      </c>
      <c r="D14" s="17">
        <v>0</v>
      </c>
      <c r="E14" s="17">
        <v>0</v>
      </c>
      <c r="F14" s="17"/>
      <c r="G14" s="17">
        <v>0</v>
      </c>
      <c r="H14" s="17">
        <v>0</v>
      </c>
      <c r="I14" s="17"/>
      <c r="J14" s="17">
        <v>0</v>
      </c>
      <c r="K14" s="17">
        <v>0</v>
      </c>
      <c r="L14" s="17"/>
    </row>
    <row r="15" spans="2:16" s="21" customFormat="1" ht="31.05" customHeight="1" thickTop="1" x14ac:dyDescent="0.3">
      <c r="B15" s="41" t="s">
        <v>35</v>
      </c>
      <c r="C15" s="41"/>
      <c r="D15" s="42">
        <f>D4+D10</f>
        <v>43076.17</v>
      </c>
      <c r="E15" s="42">
        <f>E4+E10</f>
        <v>42512.26</v>
      </c>
      <c r="F15" s="43">
        <f t="shared" ref="F15" si="2">(E15-D15)/D15</f>
        <v>-1.3090996715817498E-2</v>
      </c>
      <c r="G15" s="42">
        <f>G4+G10</f>
        <v>46538.49</v>
      </c>
      <c r="H15" s="42">
        <f>H4+H10</f>
        <v>46301.130000000005</v>
      </c>
      <c r="I15" s="43">
        <f t="shared" ref="I15" si="3">(H15-G15)/G15</f>
        <v>-5.1002944014727014E-3</v>
      </c>
      <c r="J15" s="42">
        <f>J4+J10</f>
        <v>45125.11</v>
      </c>
      <c r="K15" s="42">
        <f>K4+K10</f>
        <v>44896.07</v>
      </c>
      <c r="L15" s="43">
        <f t="shared" ref="L15" si="4">(K15-J15)/J15</f>
        <v>-5.0756662975447791E-3</v>
      </c>
    </row>
    <row r="16" spans="2:16"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563.90999999999622</v>
      </c>
      <c r="E17" s="71"/>
      <c r="F17" s="72"/>
      <c r="G17" s="70">
        <f>G15-H15</f>
        <v>237.35999999999331</v>
      </c>
      <c r="H17" s="71"/>
      <c r="I17" s="72"/>
      <c r="J17" s="70">
        <f>J15-K15</f>
        <v>229.04000000000087</v>
      </c>
      <c r="K17" s="71"/>
      <c r="L17" s="72"/>
    </row>
    <row r="18" spans="2:12" ht="31.05" customHeight="1" x14ac:dyDescent="0.3">
      <c r="B18" s="6"/>
      <c r="C18" s="27" t="s">
        <v>36</v>
      </c>
      <c r="D18" s="79">
        <f>D4-E4</f>
        <v>-1077.510000000002</v>
      </c>
      <c r="E18" s="80"/>
      <c r="F18" s="81"/>
      <c r="G18" s="79">
        <f>G4-H4</f>
        <v>-229.80000000000291</v>
      </c>
      <c r="H18" s="80"/>
      <c r="I18" s="81"/>
      <c r="J18" s="79">
        <f>J4-K4</f>
        <v>-4.3800000000046566</v>
      </c>
      <c r="K18" s="80"/>
      <c r="L18" s="81"/>
    </row>
    <row r="19" spans="2:12" ht="31.05" customHeight="1" x14ac:dyDescent="0.3">
      <c r="B19" s="6"/>
      <c r="C19" s="27" t="s">
        <v>37</v>
      </c>
      <c r="D19" s="79">
        <f>D10-E10</f>
        <v>1641.4199999999983</v>
      </c>
      <c r="E19" s="80"/>
      <c r="F19" s="81"/>
      <c r="G19" s="79">
        <f>G10-H10</f>
        <v>467.15999999999622</v>
      </c>
      <c r="H19" s="80"/>
      <c r="I19" s="81"/>
      <c r="J19" s="79">
        <f>J10-K10</f>
        <v>233.42000000000189</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0.17750043280504768</v>
      </c>
      <c r="E21" s="89"/>
      <c r="F21" s="90"/>
      <c r="G21" s="88">
        <f>G17/H9</f>
        <v>0.12338593974174687</v>
      </c>
      <c r="H21" s="89"/>
      <c r="I21" s="90"/>
      <c r="J21" s="88">
        <f>J17/K9</f>
        <v>0.10225365191614025</v>
      </c>
      <c r="K21" s="89"/>
      <c r="L21" s="90"/>
    </row>
    <row r="25" spans="2:12" ht="31.05" customHeight="1" x14ac:dyDescent="0.3">
      <c r="E25" s="22"/>
    </row>
    <row r="35" spans="3:183" ht="31.05" customHeight="1" x14ac:dyDescent="0.3">
      <c r="T35"/>
      <c r="GA35"/>
    </row>
    <row r="36" spans="3:183" ht="31.05" customHeight="1" x14ac:dyDescent="0.3">
      <c r="EV36"/>
    </row>
    <row r="39" spans="3:183" ht="31.05" customHeight="1" x14ac:dyDescent="0.3">
      <c r="BD39"/>
    </row>
    <row r="40" spans="3:183" ht="31.05" customHeight="1" x14ac:dyDescent="0.3">
      <c r="DO40"/>
    </row>
    <row r="41" spans="3:183" ht="31.05" customHeight="1" x14ac:dyDescent="0.3">
      <c r="C41"/>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149"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6" spans="1:149" ht="31.05" customHeight="1" x14ac:dyDescent="0.3">
      <c r="AY106"/>
      <c r="ES106"/>
    </row>
    <row r="108" spans="1:149" ht="31.05" customHeight="1" x14ac:dyDescent="0.3">
      <c r="V108"/>
    </row>
    <row r="111" spans="1:149" ht="31.05" customHeight="1" x14ac:dyDescent="0.3">
      <c r="D111"/>
    </row>
    <row r="112" spans="1:149" ht="31.05" customHeight="1" x14ac:dyDescent="0.3">
      <c r="DM112"/>
    </row>
    <row r="115" spans="184:184" ht="31.05" customHeight="1" x14ac:dyDescent="0.3">
      <c r="GB115"/>
    </row>
    <row r="171" spans="20:156" ht="31.05" customHeight="1" x14ac:dyDescent="0.3">
      <c r="T171"/>
    </row>
    <row r="174" spans="20:156" ht="31.05" customHeight="1" x14ac:dyDescent="0.3">
      <c r="EZ174"/>
    </row>
    <row r="176" spans="20:156" ht="31.05" customHeight="1" x14ac:dyDescent="0.3">
      <c r="AY176"/>
      <c r="DO176"/>
    </row>
    <row r="177" spans="3:184" ht="31.05" customHeight="1" x14ac:dyDescent="0.3">
      <c r="GB177"/>
    </row>
    <row r="178" spans="3:184" ht="31.05" customHeight="1" x14ac:dyDescent="0.3">
      <c r="C178"/>
    </row>
    <row r="242" spans="3:186" ht="31.05" customHeight="1" x14ac:dyDescent="0.3">
      <c r="AY242"/>
    </row>
    <row r="243" spans="3:186" ht="31.05" customHeight="1" x14ac:dyDescent="0.3">
      <c r="T243"/>
    </row>
    <row r="245" spans="3:186" ht="31.05" customHeight="1" x14ac:dyDescent="0.3">
      <c r="C245"/>
    </row>
    <row r="251" spans="3:186" ht="31.05" customHeight="1" x14ac:dyDescent="0.3">
      <c r="GD251"/>
    </row>
    <row r="252" spans="3:186" ht="31.05" customHeight="1" x14ac:dyDescent="0.3">
      <c r="EU252"/>
    </row>
    <row r="257" spans="118:118" ht="31.05" customHeight="1" x14ac:dyDescent="0.3">
      <c r="DN257"/>
    </row>
    <row r="307" spans="2:51" ht="31.05" customHeight="1" x14ac:dyDescent="0.3">
      <c r="T307"/>
    </row>
    <row r="308" spans="2:51" ht="31.05" customHeight="1" x14ac:dyDescent="0.3">
      <c r="AY308"/>
    </row>
    <row r="315" spans="2:51" ht="31.05" customHeight="1" x14ac:dyDescent="0.3">
      <c r="B315"/>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29C1B7-92C9-486D-9655-6402837360AE}">
  <dimension ref="B1:Q97"/>
  <sheetViews>
    <sheetView zoomScale="10" zoomScaleNormal="10" workbookViewId="0">
      <selection activeCell="Q92" sqref="Q9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7" ht="31.05" customHeight="1" x14ac:dyDescent="0.3">
      <c r="O1" s="3" t="s">
        <v>64</v>
      </c>
    </row>
    <row r="2" spans="2:17" ht="31.05" customHeight="1" x14ac:dyDescent="0.3">
      <c r="B2" s="76" t="s">
        <v>12</v>
      </c>
      <c r="C2" s="76"/>
      <c r="D2" s="73" t="s">
        <v>38</v>
      </c>
      <c r="E2" s="73"/>
      <c r="F2" s="73"/>
      <c r="G2" s="73" t="s">
        <v>39</v>
      </c>
      <c r="H2" s="73"/>
      <c r="I2" s="73"/>
      <c r="J2" s="73" t="s">
        <v>40</v>
      </c>
      <c r="K2" s="73"/>
      <c r="L2" s="73"/>
      <c r="O2" s="3">
        <v>-5</v>
      </c>
      <c r="P2" s="3">
        <v>0</v>
      </c>
      <c r="Q2" s="3">
        <v>5</v>
      </c>
    </row>
    <row r="3" spans="2:17" ht="31.05" customHeight="1" thickBot="1" x14ac:dyDescent="0.35">
      <c r="B3" s="77"/>
      <c r="C3" s="77"/>
      <c r="D3" s="34" t="s">
        <v>0</v>
      </c>
      <c r="E3" s="34" t="s">
        <v>1</v>
      </c>
      <c r="F3" s="35" t="s">
        <v>17</v>
      </c>
      <c r="G3" s="34" t="s">
        <v>0</v>
      </c>
      <c r="H3" s="34" t="s">
        <v>1</v>
      </c>
      <c r="I3" s="36" t="s">
        <v>17</v>
      </c>
      <c r="J3" s="34" t="s">
        <v>0</v>
      </c>
      <c r="K3" s="34" t="s">
        <v>1</v>
      </c>
      <c r="L3" s="35" t="s">
        <v>17</v>
      </c>
      <c r="N3" s="3" t="s">
        <v>63</v>
      </c>
    </row>
    <row r="4" spans="2:17" ht="31.05" customHeight="1" thickTop="1" x14ac:dyDescent="0.3">
      <c r="B4" s="74" t="s">
        <v>41</v>
      </c>
      <c r="C4" s="32" t="s">
        <v>42</v>
      </c>
      <c r="D4" s="33">
        <f>SUM(D5,D7:D9)</f>
        <v>20947.64</v>
      </c>
      <c r="E4" s="33">
        <f>SUM(E5,E7:E9)</f>
        <v>21956.66</v>
      </c>
      <c r="F4" s="45">
        <f>(E4-D4)/D4</f>
        <v>4.8168671984051684E-2</v>
      </c>
      <c r="G4" s="33">
        <f t="shared" ref="G4:J4" si="0">SUM(G5,G7:G9)</f>
        <v>28206.370000000003</v>
      </c>
      <c r="H4" s="33">
        <f t="shared" si="0"/>
        <v>28412.689999999995</v>
      </c>
      <c r="I4" s="45">
        <f>(H4-G4)/G4</f>
        <v>7.3146597736607867E-3</v>
      </c>
      <c r="J4" s="33">
        <f t="shared" si="0"/>
        <v>28709.919999999998</v>
      </c>
      <c r="K4" s="33">
        <f>SUM(K5,K7:K9)</f>
        <v>28554.15</v>
      </c>
      <c r="L4" s="45">
        <f>(K4-J4)/J4</f>
        <v>-5.4256507855123528E-3</v>
      </c>
      <c r="N4" s="3" t="s">
        <v>65</v>
      </c>
    </row>
    <row r="5" spans="2:17" ht="31.05" customHeight="1" x14ac:dyDescent="0.3">
      <c r="B5" s="74"/>
      <c r="C5" s="27" t="s">
        <v>13</v>
      </c>
      <c r="D5" s="7">
        <v>13414.36</v>
      </c>
      <c r="E5" s="7">
        <v>13369.52</v>
      </c>
      <c r="F5" s="45">
        <f t="shared" ref="F5:F13" si="1">(E5-D5)/D5</f>
        <v>-3.3426864941749099E-3</v>
      </c>
      <c r="G5" s="7">
        <v>13768.59</v>
      </c>
      <c r="H5" s="7">
        <v>13688.64</v>
      </c>
      <c r="I5" s="45">
        <f t="shared" ref="I5:I13" si="2">(H5-G5)/G5</f>
        <v>-5.8066948031716198E-3</v>
      </c>
      <c r="J5" s="7">
        <v>14016.45</v>
      </c>
      <c r="K5" s="7">
        <v>13937.29</v>
      </c>
      <c r="L5" s="45">
        <f t="shared" ref="L5:L13" si="3">(K5-J5)/J5</f>
        <v>-5.6476497258578203E-3</v>
      </c>
      <c r="N5" s="3" t="s">
        <v>66</v>
      </c>
    </row>
    <row r="6" spans="2:17" ht="31.05" hidden="1" customHeight="1" x14ac:dyDescent="0.3">
      <c r="B6" s="74"/>
      <c r="C6" s="27" t="s">
        <v>18</v>
      </c>
      <c r="D6" s="7" t="e">
        <f>#REF!</f>
        <v>#REF!</v>
      </c>
      <c r="E6" s="7" t="e">
        <f>#REF!</f>
        <v>#REF!</v>
      </c>
      <c r="F6" s="45" t="e">
        <f t="shared" si="1"/>
        <v>#REF!</v>
      </c>
      <c r="G6" s="7"/>
      <c r="H6" s="7" t="e">
        <f>#REF!</f>
        <v>#REF!</v>
      </c>
      <c r="I6" s="45" t="e">
        <f t="shared" si="2"/>
        <v>#REF!</v>
      </c>
      <c r="J6" s="7" t="e">
        <f>#REF!</f>
        <v>#REF!</v>
      </c>
      <c r="K6" s="7" t="e">
        <f>#REF!</f>
        <v>#REF!</v>
      </c>
      <c r="L6" s="45" t="e">
        <f t="shared" si="3"/>
        <v>#REF!</v>
      </c>
    </row>
    <row r="7" spans="2:17" ht="31.05" customHeight="1" x14ac:dyDescent="0.3">
      <c r="B7" s="74"/>
      <c r="C7" s="28" t="s">
        <v>19</v>
      </c>
      <c r="D7" s="7">
        <v>5151.9399999999996</v>
      </c>
      <c r="E7" s="7">
        <v>4941.8</v>
      </c>
      <c r="F7" s="45">
        <f t="shared" si="1"/>
        <v>-4.0788518499827141E-2</v>
      </c>
      <c r="G7" s="7">
        <v>10497.28</v>
      </c>
      <c r="H7" s="7">
        <v>10373.879999999999</v>
      </c>
      <c r="I7" s="45">
        <f t="shared" si="2"/>
        <v>-1.1755426167540682E-2</v>
      </c>
      <c r="J7" s="7">
        <v>10466.26</v>
      </c>
      <c r="K7" s="7">
        <v>10118.18</v>
      </c>
      <c r="L7" s="45">
        <f t="shared" si="3"/>
        <v>-3.325734311970082E-2</v>
      </c>
      <c r="N7" s="3" t="s">
        <v>67</v>
      </c>
    </row>
    <row r="8" spans="2:17" ht="31.05" customHeight="1" x14ac:dyDescent="0.3">
      <c r="B8" s="74"/>
      <c r="C8" s="28" t="s">
        <v>15</v>
      </c>
      <c r="D8" s="9"/>
      <c r="E8" s="9">
        <v>3476.02</v>
      </c>
      <c r="F8" s="45" t="s">
        <v>14</v>
      </c>
      <c r="G8" s="46"/>
      <c r="H8" s="46">
        <v>2600.14</v>
      </c>
      <c r="I8" s="45" t="s">
        <v>14</v>
      </c>
      <c r="J8" s="7"/>
      <c r="K8" s="7">
        <v>2249.5700000000002</v>
      </c>
      <c r="L8" s="45" t="s">
        <v>14</v>
      </c>
      <c r="N8" s="3" t="s">
        <v>68</v>
      </c>
    </row>
    <row r="9" spans="2:17" ht="31.05" customHeight="1" thickBot="1" x14ac:dyDescent="0.35">
      <c r="B9" s="75"/>
      <c r="C9" s="29" t="s">
        <v>16</v>
      </c>
      <c r="D9" s="12">
        <v>2381.34</v>
      </c>
      <c r="E9" s="12">
        <v>169.32</v>
      </c>
      <c r="F9" s="45">
        <f t="shared" si="1"/>
        <v>-0.9288971755398221</v>
      </c>
      <c r="G9" s="17">
        <v>3940.5</v>
      </c>
      <c r="H9" s="17">
        <v>1750.03</v>
      </c>
      <c r="I9" s="45">
        <f t="shared" si="2"/>
        <v>-0.55588630884405543</v>
      </c>
      <c r="J9" s="17">
        <v>4227.21</v>
      </c>
      <c r="K9" s="17">
        <v>2249.11</v>
      </c>
      <c r="L9" s="45">
        <f t="shared" si="3"/>
        <v>-0.46794457810234169</v>
      </c>
    </row>
    <row r="10" spans="2:17" ht="31.05" customHeight="1" thickTop="1" x14ac:dyDescent="0.3">
      <c r="B10" s="78" t="s">
        <v>43</v>
      </c>
      <c r="C10" s="27" t="s">
        <v>44</v>
      </c>
      <c r="D10" s="15">
        <f>SUM(D11:D13)</f>
        <v>22887.010000000002</v>
      </c>
      <c r="E10" s="15">
        <f>SUM(E11:E13)</f>
        <v>21174.870000000003</v>
      </c>
      <c r="F10" s="45">
        <f t="shared" si="1"/>
        <v>-7.4808373833017042E-2</v>
      </c>
      <c r="G10" s="15">
        <f t="shared" ref="G10:K10" si="4">SUM(G11:G13)</f>
        <v>19014.02</v>
      </c>
      <c r="H10" s="15">
        <f t="shared" si="4"/>
        <v>18500.260000000002</v>
      </c>
      <c r="I10" s="45">
        <f t="shared" si="2"/>
        <v>-2.7020062038432609E-2</v>
      </c>
      <c r="J10" s="15">
        <f t="shared" si="4"/>
        <v>17013.349999999999</v>
      </c>
      <c r="K10" s="15">
        <f t="shared" si="4"/>
        <v>16893.14</v>
      </c>
      <c r="L10" s="45">
        <f t="shared" si="3"/>
        <v>-7.0656278745807929E-3</v>
      </c>
    </row>
    <row r="11" spans="2:17" ht="31.05" customHeight="1" x14ac:dyDescent="0.3">
      <c r="B11" s="74"/>
      <c r="C11" s="27" t="s">
        <v>20</v>
      </c>
      <c r="D11" s="7">
        <v>19025.41</v>
      </c>
      <c r="E11" s="7">
        <v>17532.400000000001</v>
      </c>
      <c r="F11" s="45">
        <f t="shared" si="1"/>
        <v>-7.8474524333509682E-2</v>
      </c>
      <c r="G11" s="7">
        <v>15335.34</v>
      </c>
      <c r="H11" s="7">
        <v>14928.04</v>
      </c>
      <c r="I11" s="45">
        <f t="shared" si="2"/>
        <v>-2.6559567639191518E-2</v>
      </c>
      <c r="J11" s="7">
        <v>13711.98</v>
      </c>
      <c r="K11" s="7">
        <v>13614.89</v>
      </c>
      <c r="L11" s="45">
        <f t="shared" si="3"/>
        <v>-7.0806696042438914E-3</v>
      </c>
    </row>
    <row r="12" spans="2:17" ht="31.05" customHeight="1" x14ac:dyDescent="0.3">
      <c r="B12" s="74"/>
      <c r="C12" s="27" t="s">
        <v>21</v>
      </c>
      <c r="D12" s="7">
        <v>1973.29</v>
      </c>
      <c r="E12" s="16">
        <v>1852.29</v>
      </c>
      <c r="F12" s="45">
        <f t="shared" si="1"/>
        <v>-6.1318914097775797E-2</v>
      </c>
      <c r="G12" s="7">
        <v>1491.54</v>
      </c>
      <c r="H12" s="7">
        <v>1435.58</v>
      </c>
      <c r="I12" s="45">
        <f t="shared" si="2"/>
        <v>-3.751826970781879E-2</v>
      </c>
      <c r="J12" s="7">
        <v>1313.84</v>
      </c>
      <c r="K12" s="16">
        <v>1303.1300000000001</v>
      </c>
      <c r="L12" s="45">
        <f t="shared" si="3"/>
        <v>-8.1516775254215201E-3</v>
      </c>
    </row>
    <row r="13" spans="2:17" ht="30.6" customHeight="1" x14ac:dyDescent="0.3">
      <c r="B13" s="74"/>
      <c r="C13" s="38" t="s">
        <v>22</v>
      </c>
      <c r="D13" s="39">
        <v>1888.31</v>
      </c>
      <c r="E13" s="39">
        <v>1790.18</v>
      </c>
      <c r="F13" s="45">
        <f t="shared" si="1"/>
        <v>-5.1967102859170305E-2</v>
      </c>
      <c r="G13" s="39">
        <v>2187.14</v>
      </c>
      <c r="H13" s="39">
        <v>2136.64</v>
      </c>
      <c r="I13" s="45">
        <f t="shared" si="2"/>
        <v>-2.3089514160044625E-2</v>
      </c>
      <c r="J13" s="39">
        <v>1987.53</v>
      </c>
      <c r="K13" s="39">
        <v>1975.12</v>
      </c>
      <c r="L13" s="45">
        <f t="shared" si="3"/>
        <v>-6.2439309092190212E-3</v>
      </c>
    </row>
    <row r="14" spans="2:17" ht="30.6" customHeight="1" thickBot="1" x14ac:dyDescent="0.35">
      <c r="B14" s="75"/>
      <c r="C14" s="30" t="s">
        <v>48</v>
      </c>
      <c r="D14" s="17">
        <v>0</v>
      </c>
      <c r="E14" s="17">
        <v>0</v>
      </c>
      <c r="F14" s="45" t="s">
        <v>14</v>
      </c>
      <c r="G14" s="17">
        <v>0</v>
      </c>
      <c r="H14" s="17">
        <v>0</v>
      </c>
      <c r="I14" s="45" t="s">
        <v>14</v>
      </c>
      <c r="J14" s="17">
        <v>0</v>
      </c>
      <c r="K14" s="17">
        <v>0</v>
      </c>
      <c r="L14" s="45" t="s">
        <v>14</v>
      </c>
    </row>
    <row r="15" spans="2:17" s="21" customFormat="1" ht="31.05" customHeight="1" thickTop="1" x14ac:dyDescent="0.3">
      <c r="B15" s="41" t="s">
        <v>35</v>
      </c>
      <c r="C15" s="41"/>
      <c r="D15" s="42">
        <f>D4+D10</f>
        <v>43834.65</v>
      </c>
      <c r="E15" s="42">
        <f>E4+E10</f>
        <v>43131.53</v>
      </c>
      <c r="F15" s="43">
        <f t="shared" ref="F15" si="5">(E15-D15)/D15</f>
        <v>-1.6040278638018157E-2</v>
      </c>
      <c r="G15" s="42">
        <f>G4+G10</f>
        <v>47220.39</v>
      </c>
      <c r="H15" s="42">
        <f>H4+H10</f>
        <v>46912.95</v>
      </c>
      <c r="I15" s="43">
        <f t="shared" ref="I15" si="6">(H15-G15)/G15</f>
        <v>-6.5107467346204118E-3</v>
      </c>
      <c r="J15" s="42">
        <f>J4+J10</f>
        <v>45723.27</v>
      </c>
      <c r="K15" s="42">
        <f>K4+K10</f>
        <v>45447.29</v>
      </c>
      <c r="L15" s="43">
        <f t="shared" ref="L15" si="7">(K15-J15)/J15</f>
        <v>-6.0358762616933553E-3</v>
      </c>
    </row>
    <row r="16" spans="2:17"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703.12000000000262</v>
      </c>
      <c r="E17" s="71"/>
      <c r="F17" s="72"/>
      <c r="G17" s="70">
        <f>G15-H15</f>
        <v>307.44000000000233</v>
      </c>
      <c r="H17" s="71"/>
      <c r="I17" s="72"/>
      <c r="J17" s="70">
        <f>J15-K15</f>
        <v>275.97999999999593</v>
      </c>
      <c r="K17" s="71"/>
      <c r="L17" s="72"/>
    </row>
    <row r="18" spans="2:12" ht="31.05" customHeight="1" x14ac:dyDescent="0.3">
      <c r="B18" s="6"/>
      <c r="C18" s="27" t="s">
        <v>36</v>
      </c>
      <c r="D18" s="79">
        <f>D4-E4</f>
        <v>-1009.0200000000004</v>
      </c>
      <c r="E18" s="80"/>
      <c r="F18" s="81"/>
      <c r="G18" s="79">
        <f>G4-H4</f>
        <v>-206.31999999999243</v>
      </c>
      <c r="H18" s="80"/>
      <c r="I18" s="81"/>
      <c r="J18" s="79">
        <f>J4-K4</f>
        <v>155.7699999999968</v>
      </c>
      <c r="K18" s="80"/>
      <c r="L18" s="81"/>
    </row>
    <row r="19" spans="2:12" ht="31.05" customHeight="1" x14ac:dyDescent="0.3">
      <c r="B19" s="6"/>
      <c r="C19" s="27" t="s">
        <v>37</v>
      </c>
      <c r="D19" s="79">
        <f>D10-E10</f>
        <v>1712.1399999999994</v>
      </c>
      <c r="E19" s="80"/>
      <c r="F19" s="81"/>
      <c r="G19" s="79">
        <f>G10-H10</f>
        <v>513.7599999999984</v>
      </c>
      <c r="H19" s="80"/>
      <c r="I19" s="81"/>
      <c r="J19" s="79">
        <f>J10-K10</f>
        <v>120.20999999999913</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0.20227731716158209</v>
      </c>
      <c r="E21" s="89"/>
      <c r="F21" s="90"/>
      <c r="G21" s="88">
        <f>G17/H9</f>
        <v>0.17567698839448601</v>
      </c>
      <c r="H21" s="89"/>
      <c r="I21" s="90"/>
      <c r="J21" s="88">
        <f>J17/K9</f>
        <v>0.12270631494235315</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08A734-5CFA-4CA5-A6A0-ACEE2C92BFA9}">
  <dimension ref="B2:L97"/>
  <sheetViews>
    <sheetView zoomScale="10" zoomScaleNormal="10" workbookViewId="0">
      <selection activeCell="B85" sqref="B85"/>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20088.27</v>
      </c>
      <c r="E4" s="33">
        <f>SUM(E5,E7:E9)</f>
        <v>21267.84</v>
      </c>
      <c r="F4" s="45">
        <f>(E4-D4)/D4</f>
        <v>5.8719342183274105E-2</v>
      </c>
      <c r="G4" s="33">
        <f t="shared" ref="G4:J4" si="0">SUM(G5,G7:G9)</f>
        <v>27380.02</v>
      </c>
      <c r="H4" s="33">
        <f t="shared" si="0"/>
        <v>27595.030000000002</v>
      </c>
      <c r="I4" s="45">
        <f>(H4-G4)/G4</f>
        <v>7.8528065355687113E-3</v>
      </c>
      <c r="J4" s="33">
        <f t="shared" si="0"/>
        <v>27844.31</v>
      </c>
      <c r="K4" s="33">
        <f>SUM(K5,K7:K9)</f>
        <v>27892.16</v>
      </c>
      <c r="L4" s="45">
        <f>(K4-J4)/J4</f>
        <v>1.7184839559679713E-3</v>
      </c>
    </row>
    <row r="5" spans="2:12" ht="31.05" customHeight="1" x14ac:dyDescent="0.3">
      <c r="B5" s="74"/>
      <c r="C5" s="27" t="s">
        <v>13</v>
      </c>
      <c r="D5" s="7">
        <v>13371.3</v>
      </c>
      <c r="E5" s="7">
        <v>13362.06</v>
      </c>
      <c r="F5" s="45">
        <f t="shared" ref="F5:F13" si="1">(E5-D5)/D5</f>
        <v>-6.9103228556683207E-4</v>
      </c>
      <c r="G5" s="7">
        <v>13710.7</v>
      </c>
      <c r="H5" s="7">
        <v>13643.2</v>
      </c>
      <c r="I5" s="45">
        <f t="shared" ref="I5:I13" si="2">(H5-G5)/G5</f>
        <v>-4.9231622017840079E-3</v>
      </c>
      <c r="J5" s="7">
        <v>13962.78</v>
      </c>
      <c r="K5" s="7">
        <v>13890.05</v>
      </c>
      <c r="L5" s="45">
        <f t="shared" ref="L5:L13" si="3">(K5-J5)/J5</f>
        <v>-5.2088480947204913E-3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74"/>
      <c r="C7" s="28" t="s">
        <v>19</v>
      </c>
      <c r="D7" s="7">
        <v>4738.7700000000004</v>
      </c>
      <c r="E7" s="7">
        <v>4706.68</v>
      </c>
      <c r="F7" s="45">
        <f t="shared" si="1"/>
        <v>-6.7717994331862787E-3</v>
      </c>
      <c r="G7" s="7">
        <v>9949.59</v>
      </c>
      <c r="H7" s="7">
        <v>9754.49</v>
      </c>
      <c r="I7" s="45">
        <f t="shared" si="2"/>
        <v>-1.9608848203795368E-2</v>
      </c>
      <c r="J7" s="7">
        <v>9870.6200000000008</v>
      </c>
      <c r="K7" s="7">
        <v>9657.59</v>
      </c>
      <c r="L7" s="45">
        <f t="shared" si="3"/>
        <v>-2.1582230903428624E-2</v>
      </c>
    </row>
    <row r="8" spans="2:12" ht="31.05" customHeight="1" x14ac:dyDescent="0.3">
      <c r="B8" s="74"/>
      <c r="C8" s="28" t="s">
        <v>15</v>
      </c>
      <c r="D8" s="9"/>
      <c r="E8" s="9">
        <v>3002.02</v>
      </c>
      <c r="F8" s="45" t="s">
        <v>14</v>
      </c>
      <c r="G8" s="46"/>
      <c r="H8" s="7">
        <v>2484.4699999999998</v>
      </c>
      <c r="I8" s="45" t="s">
        <v>14</v>
      </c>
      <c r="J8" s="7"/>
      <c r="K8" s="7">
        <v>2243.48</v>
      </c>
      <c r="L8" s="45" t="s">
        <v>14</v>
      </c>
    </row>
    <row r="9" spans="2:12" ht="31.05" customHeight="1" thickBot="1" x14ac:dyDescent="0.35">
      <c r="B9" s="75"/>
      <c r="C9" s="29" t="s">
        <v>16</v>
      </c>
      <c r="D9" s="12">
        <v>1978.2</v>
      </c>
      <c r="E9" s="12">
        <v>197.08</v>
      </c>
      <c r="F9" s="45">
        <f t="shared" si="1"/>
        <v>-0.90037407744414122</v>
      </c>
      <c r="G9" s="17">
        <v>3719.73</v>
      </c>
      <c r="H9" s="17">
        <v>1712.87</v>
      </c>
      <c r="I9" s="45">
        <f t="shared" si="2"/>
        <v>-0.53951765316299838</v>
      </c>
      <c r="J9" s="17">
        <v>4010.91</v>
      </c>
      <c r="K9" s="17">
        <v>2101.04</v>
      </c>
      <c r="L9" s="45">
        <f t="shared" si="3"/>
        <v>-0.47616874973509749</v>
      </c>
    </row>
    <row r="10" spans="2:12" ht="31.05" customHeight="1" thickTop="1" x14ac:dyDescent="0.3">
      <c r="B10" s="78" t="s">
        <v>43</v>
      </c>
      <c r="C10" s="27" t="s">
        <v>44</v>
      </c>
      <c r="D10" s="15">
        <f>SUM(D11:D13)</f>
        <v>22361.360000000001</v>
      </c>
      <c r="E10" s="15">
        <f>SUM(E11:E13)</f>
        <v>20622.990000000002</v>
      </c>
      <c r="F10" s="45">
        <f t="shared" si="1"/>
        <v>-7.7739904907393784E-2</v>
      </c>
      <c r="G10" s="15">
        <f t="shared" ref="G10:K10" si="4">SUM(G11:G13)</f>
        <v>18666.649999999998</v>
      </c>
      <c r="H10" s="15">
        <f t="shared" si="4"/>
        <v>18183.38</v>
      </c>
      <c r="I10" s="45">
        <f t="shared" si="2"/>
        <v>-2.5889487401327869E-2</v>
      </c>
      <c r="J10" s="15">
        <f t="shared" si="4"/>
        <v>16843.55</v>
      </c>
      <c r="K10" s="15">
        <f t="shared" si="4"/>
        <v>16537.89</v>
      </c>
      <c r="L10" s="45">
        <f t="shared" si="3"/>
        <v>-1.8147005827156382E-2</v>
      </c>
    </row>
    <row r="11" spans="2:12" ht="31.05" customHeight="1" x14ac:dyDescent="0.3">
      <c r="B11" s="74"/>
      <c r="C11" s="27" t="s">
        <v>20</v>
      </c>
      <c r="D11" s="7">
        <v>18521.919999999998</v>
      </c>
      <c r="E11" s="7">
        <v>17048.03</v>
      </c>
      <c r="F11" s="45">
        <f t="shared" si="1"/>
        <v>-7.9575443582522734E-2</v>
      </c>
      <c r="G11" s="7">
        <v>14859.86</v>
      </c>
      <c r="H11" s="7">
        <v>14500.96</v>
      </c>
      <c r="I11" s="45">
        <f t="shared" si="2"/>
        <v>-2.4152313682632369E-2</v>
      </c>
      <c r="J11" s="7">
        <v>13520.32</v>
      </c>
      <c r="K11" s="7">
        <v>13264.84</v>
      </c>
      <c r="L11" s="45">
        <f t="shared" si="3"/>
        <v>-1.8896002461480169E-2</v>
      </c>
    </row>
    <row r="12" spans="2:12" ht="31.05" customHeight="1" x14ac:dyDescent="0.3">
      <c r="B12" s="74"/>
      <c r="C12" s="27" t="s">
        <v>21</v>
      </c>
      <c r="D12" s="7">
        <v>1964.24</v>
      </c>
      <c r="E12" s="16">
        <v>1853.97</v>
      </c>
      <c r="F12" s="45">
        <f t="shared" si="1"/>
        <v>-5.6138761047529823E-2</v>
      </c>
      <c r="G12" s="7">
        <v>1534.26</v>
      </c>
      <c r="H12" s="16">
        <v>1461.19</v>
      </c>
      <c r="I12" s="45">
        <f t="shared" si="2"/>
        <v>-4.7625565419159681E-2</v>
      </c>
      <c r="J12" s="7">
        <v>1292.68</v>
      </c>
      <c r="K12" s="16">
        <v>1273.51</v>
      </c>
      <c r="L12" s="45">
        <f t="shared" si="3"/>
        <v>-1.4829656218089605E-2</v>
      </c>
    </row>
    <row r="13" spans="2:12" ht="31.05" customHeight="1" x14ac:dyDescent="0.3">
      <c r="B13" s="74"/>
      <c r="C13" s="38" t="s">
        <v>22</v>
      </c>
      <c r="D13" s="39">
        <v>1875.2</v>
      </c>
      <c r="E13" s="39">
        <v>1720.99</v>
      </c>
      <c r="F13" s="45">
        <f t="shared" si="1"/>
        <v>-8.2236561433447111E-2</v>
      </c>
      <c r="G13" s="39">
        <v>2272.5300000000002</v>
      </c>
      <c r="H13" s="39">
        <v>2221.23</v>
      </c>
      <c r="I13" s="45">
        <f t="shared" si="2"/>
        <v>-2.2573959419677707E-2</v>
      </c>
      <c r="J13" s="39">
        <v>2030.55</v>
      </c>
      <c r="K13" s="39">
        <v>1999.54</v>
      </c>
      <c r="L13" s="45">
        <f t="shared" si="3"/>
        <v>-1.5271724409642704E-2</v>
      </c>
    </row>
    <row r="14" spans="2:12" ht="31.05" customHeight="1" thickBot="1" x14ac:dyDescent="0.35">
      <c r="B14" s="75"/>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42449.630000000005</v>
      </c>
      <c r="E15" s="42">
        <f>E4+E10</f>
        <v>41890.83</v>
      </c>
      <c r="F15" s="43">
        <f t="shared" ref="F15" si="5">(E15-D15)/D15</f>
        <v>-1.316383676371273E-2</v>
      </c>
      <c r="G15" s="42">
        <f>G4+G10</f>
        <v>46046.67</v>
      </c>
      <c r="H15" s="42">
        <f>H4+H10</f>
        <v>45778.41</v>
      </c>
      <c r="I15" s="43">
        <f t="shared" ref="I15" si="6">(H15-G15)/G15</f>
        <v>-5.8258284475293173E-3</v>
      </c>
      <c r="J15" s="42">
        <f>J4+J10</f>
        <v>44687.86</v>
      </c>
      <c r="K15" s="42">
        <f>K4+K10</f>
        <v>44430.05</v>
      </c>
      <c r="L15" s="43">
        <f t="shared" ref="L15" si="7">(K15-J15)/J15</f>
        <v>-5.7691283493995389E-3</v>
      </c>
    </row>
    <row r="16" spans="2:12"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558.80000000000291</v>
      </c>
      <c r="E17" s="71"/>
      <c r="F17" s="72"/>
      <c r="G17" s="70">
        <f>G15-H15</f>
        <v>268.25999999999476</v>
      </c>
      <c r="H17" s="71"/>
      <c r="I17" s="72"/>
      <c r="J17" s="70">
        <f>J15-K15</f>
        <v>257.80999999999767</v>
      </c>
      <c r="K17" s="71"/>
      <c r="L17" s="72"/>
    </row>
    <row r="18" spans="2:12" ht="31.05" customHeight="1" x14ac:dyDescent="0.3">
      <c r="B18" s="6"/>
      <c r="C18" s="27" t="s">
        <v>36</v>
      </c>
      <c r="D18" s="79">
        <f>D4-E4</f>
        <v>-1179.5699999999997</v>
      </c>
      <c r="E18" s="80"/>
      <c r="F18" s="81"/>
      <c r="G18" s="79">
        <f>G4-H4</f>
        <v>-215.01000000000204</v>
      </c>
      <c r="H18" s="80"/>
      <c r="I18" s="81"/>
      <c r="J18" s="79">
        <f>J4-K4</f>
        <v>-47.849999999998545</v>
      </c>
      <c r="K18" s="80"/>
      <c r="L18" s="81"/>
    </row>
    <row r="19" spans="2:12" ht="31.05" customHeight="1" x14ac:dyDescent="0.3">
      <c r="B19" s="6"/>
      <c r="C19" s="27" t="s">
        <v>37</v>
      </c>
      <c r="D19" s="79">
        <f>D10-E10</f>
        <v>1738.369999999999</v>
      </c>
      <c r="E19" s="80"/>
      <c r="F19" s="81"/>
      <c r="G19" s="79">
        <f>G10-H10</f>
        <v>483.2699999999968</v>
      </c>
      <c r="H19" s="80"/>
      <c r="I19" s="81"/>
      <c r="J19" s="79">
        <f>J10-K10</f>
        <v>305.65999999999985</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0.1861413315034553</v>
      </c>
      <c r="E21" s="89"/>
      <c r="F21" s="90"/>
      <c r="G21" s="88">
        <f>G17/H9</f>
        <v>0.15661433734025043</v>
      </c>
      <c r="H21" s="89"/>
      <c r="I21" s="90"/>
      <c r="J21" s="88">
        <f>J17/K9</f>
        <v>0.12270589803144999</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FBF175-FCDA-4B1D-B4DB-B503C68EE0EB}">
  <dimension ref="B2:GE306"/>
  <sheetViews>
    <sheetView topLeftCell="A242" zoomScale="10" zoomScaleNormal="10" workbookViewId="0">
      <selection activeCell="CV249" sqref="CV24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19366.560000000001</v>
      </c>
      <c r="E4" s="33">
        <f>SUM(E5,E7:E9)</f>
        <v>20641.12</v>
      </c>
      <c r="F4" s="45">
        <f>(E4-D4)/D4</f>
        <v>6.5812410670764321E-2</v>
      </c>
      <c r="G4" s="33">
        <f t="shared" ref="G4:J4" si="0">SUM(G5,G7:G9)</f>
        <v>26879.06</v>
      </c>
      <c r="H4" s="33">
        <f t="shared" si="0"/>
        <v>27122.230000000003</v>
      </c>
      <c r="I4" s="45">
        <f>(H4-G4)/G4</f>
        <v>9.0468193456170673E-3</v>
      </c>
      <c r="J4" s="33">
        <f t="shared" si="0"/>
        <v>27378.69</v>
      </c>
      <c r="K4" s="33">
        <f>SUM(K5,K7:K9)</f>
        <v>27328.2</v>
      </c>
      <c r="L4" s="47">
        <f>(K4-J4)/J4</f>
        <v>-1.8441349823529894E-3</v>
      </c>
    </row>
    <row r="5" spans="2:12" ht="31.05" customHeight="1" x14ac:dyDescent="0.3">
      <c r="B5" s="74"/>
      <c r="C5" s="27" t="s">
        <v>13</v>
      </c>
      <c r="D5" s="7">
        <v>12409.12</v>
      </c>
      <c r="E5" s="7">
        <v>12393.9</v>
      </c>
      <c r="F5" s="45">
        <f t="shared" ref="F5:F13" si="1">(E5-D5)/D5</f>
        <v>-1.2265172711683958E-3</v>
      </c>
      <c r="G5" s="7">
        <v>12765</v>
      </c>
      <c r="H5" s="7">
        <v>12697.69</v>
      </c>
      <c r="I5" s="45">
        <f t="shared" ref="I5:I13" si="2">(H5-G5)/G5</f>
        <v>-5.2730121425773203E-3</v>
      </c>
      <c r="J5" s="7">
        <v>13019.53</v>
      </c>
      <c r="K5" s="7">
        <v>12945.4</v>
      </c>
      <c r="L5" s="47">
        <f t="shared" ref="L5:L13" si="3">(K5-J5)/J5</f>
        <v>-5.6937539219926534E-3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7" t="e">
        <f t="shared" si="3"/>
        <v>#REF!</v>
      </c>
    </row>
    <row r="7" spans="2:12" ht="31.05" customHeight="1" x14ac:dyDescent="0.3">
      <c r="B7" s="74"/>
      <c r="C7" s="28" t="s">
        <v>19</v>
      </c>
      <c r="D7" s="7">
        <v>4833.58</v>
      </c>
      <c r="E7" s="7">
        <v>4795.8900000000003</v>
      </c>
      <c r="F7" s="45">
        <f t="shared" si="1"/>
        <v>-7.7975330914145623E-3</v>
      </c>
      <c r="G7" s="7">
        <v>10298.65</v>
      </c>
      <c r="H7" s="7">
        <v>10155.290000000001</v>
      </c>
      <c r="I7" s="45">
        <f t="shared" si="2"/>
        <v>-1.3920271103494027E-2</v>
      </c>
      <c r="J7" s="7">
        <v>10216.969999999999</v>
      </c>
      <c r="K7" s="7">
        <v>9923.56</v>
      </c>
      <c r="L7" s="47">
        <f t="shared" si="3"/>
        <v>-2.8717907559677663E-2</v>
      </c>
    </row>
    <row r="8" spans="2:12" ht="31.05" customHeight="1" x14ac:dyDescent="0.3">
      <c r="B8" s="74"/>
      <c r="C8" s="28" t="s">
        <v>15</v>
      </c>
      <c r="D8" s="9"/>
      <c r="E8" s="9">
        <v>3277.82</v>
      </c>
      <c r="F8" s="45" t="s">
        <v>14</v>
      </c>
      <c r="G8" s="46"/>
      <c r="H8" s="7">
        <v>2581.17</v>
      </c>
      <c r="I8" s="45" t="s">
        <v>14</v>
      </c>
      <c r="J8" s="7"/>
      <c r="K8" s="7">
        <v>2253.2199999999998</v>
      </c>
      <c r="L8" s="47" t="s">
        <v>14</v>
      </c>
    </row>
    <row r="9" spans="2:12" ht="31.05" customHeight="1" thickBot="1" x14ac:dyDescent="0.35">
      <c r="B9" s="75"/>
      <c r="C9" s="29" t="s">
        <v>16</v>
      </c>
      <c r="D9" s="12">
        <v>2123.86</v>
      </c>
      <c r="E9" s="12">
        <v>173.51</v>
      </c>
      <c r="F9" s="45">
        <f t="shared" si="1"/>
        <v>-0.91830440801182756</v>
      </c>
      <c r="G9" s="17">
        <v>3815.41</v>
      </c>
      <c r="H9" s="17">
        <v>1688.08</v>
      </c>
      <c r="I9" s="45">
        <f t="shared" si="2"/>
        <v>-0.5575626210551422</v>
      </c>
      <c r="J9" s="17">
        <v>4142.1899999999996</v>
      </c>
      <c r="K9" s="17">
        <v>2206.02</v>
      </c>
      <c r="L9" s="47">
        <f t="shared" si="3"/>
        <v>-0.4674266511193354</v>
      </c>
    </row>
    <row r="10" spans="2:12" ht="31.05" customHeight="1" thickTop="1" x14ac:dyDescent="0.3">
      <c r="B10" s="78" t="s">
        <v>43</v>
      </c>
      <c r="C10" s="27" t="s">
        <v>44</v>
      </c>
      <c r="D10" s="15">
        <f>SUM(D11:D13)</f>
        <v>22884.83</v>
      </c>
      <c r="E10" s="15">
        <f>SUM(E11:E13)</f>
        <v>20978.43</v>
      </c>
      <c r="F10" s="45">
        <f t="shared" si="1"/>
        <v>-8.3304092711197819E-2</v>
      </c>
      <c r="G10" s="15">
        <f t="shared" ref="G10:K10" si="4">SUM(G11:G13)</f>
        <v>18861.91</v>
      </c>
      <c r="H10" s="15">
        <f t="shared" si="4"/>
        <v>18328.039999999997</v>
      </c>
      <c r="I10" s="45">
        <f t="shared" si="2"/>
        <v>-2.8304132508319816E-2</v>
      </c>
      <c r="J10" s="15">
        <f t="shared" si="4"/>
        <v>16921.93</v>
      </c>
      <c r="K10" s="15">
        <f t="shared" si="4"/>
        <v>16703.939999999999</v>
      </c>
      <c r="L10" s="47">
        <f t="shared" si="3"/>
        <v>-1.2882100327799583E-2</v>
      </c>
    </row>
    <row r="11" spans="2:12" ht="31.05" customHeight="1" x14ac:dyDescent="0.3">
      <c r="B11" s="74"/>
      <c r="C11" s="27" t="s">
        <v>20</v>
      </c>
      <c r="D11" s="7">
        <v>19001.25</v>
      </c>
      <c r="E11" s="7">
        <v>17378.16</v>
      </c>
      <c r="F11" s="45">
        <f t="shared" si="1"/>
        <v>-8.5420169725675954E-2</v>
      </c>
      <c r="G11" s="7">
        <v>15109.69</v>
      </c>
      <c r="H11" s="7">
        <v>14708.3</v>
      </c>
      <c r="I11" s="45">
        <f t="shared" si="2"/>
        <v>-2.6565071818151216E-2</v>
      </c>
      <c r="J11" s="7">
        <v>13598.04</v>
      </c>
      <c r="K11" s="7">
        <v>13406.98</v>
      </c>
      <c r="L11" s="47">
        <f t="shared" si="3"/>
        <v>-1.4050554344596816E-2</v>
      </c>
    </row>
    <row r="12" spans="2:12" ht="31.05" customHeight="1" x14ac:dyDescent="0.3">
      <c r="B12" s="74"/>
      <c r="C12" s="27" t="s">
        <v>21</v>
      </c>
      <c r="D12" s="7">
        <v>1989.43</v>
      </c>
      <c r="E12" s="16">
        <v>1860.96</v>
      </c>
      <c r="F12" s="45">
        <f t="shared" si="1"/>
        <v>-6.4576285669764713E-2</v>
      </c>
      <c r="G12" s="7">
        <v>1517.56</v>
      </c>
      <c r="H12" s="16">
        <v>1440.56</v>
      </c>
      <c r="I12" s="45">
        <f t="shared" si="2"/>
        <v>-5.0739344737605108E-2</v>
      </c>
      <c r="J12" s="7">
        <v>1311.35</v>
      </c>
      <c r="K12" s="16">
        <v>1299.5</v>
      </c>
      <c r="L12" s="47">
        <f t="shared" si="3"/>
        <v>-9.0364891142714829E-3</v>
      </c>
    </row>
    <row r="13" spans="2:12" ht="31.05" customHeight="1" x14ac:dyDescent="0.3">
      <c r="B13" s="74"/>
      <c r="C13" s="38" t="s">
        <v>22</v>
      </c>
      <c r="D13" s="39">
        <v>1894.15</v>
      </c>
      <c r="E13" s="39">
        <v>1739.31</v>
      </c>
      <c r="F13" s="45">
        <f t="shared" si="1"/>
        <v>-8.1746429797006651E-2</v>
      </c>
      <c r="G13" s="39">
        <v>2234.66</v>
      </c>
      <c r="H13" s="39">
        <v>2179.1799999999998</v>
      </c>
      <c r="I13" s="45">
        <f t="shared" si="2"/>
        <v>-2.4827043040104545E-2</v>
      </c>
      <c r="J13" s="39">
        <v>2012.54</v>
      </c>
      <c r="K13" s="39">
        <v>1997.46</v>
      </c>
      <c r="L13" s="47">
        <f t="shared" si="3"/>
        <v>-7.4930187722976578E-3</v>
      </c>
    </row>
    <row r="14" spans="2:12" ht="31.05" customHeight="1" thickBot="1" x14ac:dyDescent="0.35">
      <c r="B14" s="75"/>
      <c r="C14" s="30" t="s">
        <v>48</v>
      </c>
      <c r="D14" s="17">
        <v>0</v>
      </c>
      <c r="E14" s="17">
        <v>0</v>
      </c>
      <c r="F14" s="45" t="s">
        <v>14</v>
      </c>
      <c r="G14" s="17">
        <v>0</v>
      </c>
      <c r="H14" s="17">
        <v>0</v>
      </c>
      <c r="I14" s="45" t="s">
        <v>14</v>
      </c>
      <c r="J14" s="17">
        <v>0</v>
      </c>
      <c r="K14" s="17">
        <v>0</v>
      </c>
      <c r="L14" s="47" t="s">
        <v>14</v>
      </c>
    </row>
    <row r="15" spans="2:12" s="21" customFormat="1" ht="31.05" customHeight="1" thickTop="1" x14ac:dyDescent="0.3">
      <c r="B15" s="41" t="s">
        <v>35</v>
      </c>
      <c r="C15" s="41"/>
      <c r="D15" s="42">
        <f>D4+D10</f>
        <v>42251.39</v>
      </c>
      <c r="E15" s="42">
        <f>E4+E10</f>
        <v>41619.550000000003</v>
      </c>
      <c r="F15" s="43">
        <f t="shared" ref="F15" si="5">(E15-D15)/D15</f>
        <v>-1.4954300911756903E-2</v>
      </c>
      <c r="G15" s="42">
        <f>G4+G10</f>
        <v>45740.97</v>
      </c>
      <c r="H15" s="42">
        <f>H4+H10</f>
        <v>45450.270000000004</v>
      </c>
      <c r="I15" s="43">
        <f t="shared" ref="I15" si="6">(H15-G15)/G15</f>
        <v>-6.3553527614302252E-3</v>
      </c>
      <c r="J15" s="42">
        <f>J4+J10</f>
        <v>44300.619999999995</v>
      </c>
      <c r="K15" s="42">
        <f>K4+K10</f>
        <v>44032.14</v>
      </c>
      <c r="L15" s="43">
        <f t="shared" ref="L15" si="7">(K15-J15)/J15</f>
        <v>-6.0604117955910313E-3</v>
      </c>
    </row>
    <row r="16" spans="2:12" ht="31.05" customHeight="1" x14ac:dyDescent="0.3">
      <c r="B16" s="67"/>
      <c r="C16" s="68"/>
      <c r="D16" s="68"/>
      <c r="E16" s="68"/>
      <c r="F16" s="68"/>
      <c r="G16" s="68"/>
      <c r="H16" s="68"/>
      <c r="I16" s="68"/>
      <c r="J16" s="68"/>
      <c r="K16" s="68"/>
      <c r="L16" s="69"/>
    </row>
    <row r="17" spans="2:184" ht="31.05" customHeight="1" x14ac:dyDescent="0.3">
      <c r="B17" s="2" t="s">
        <v>45</v>
      </c>
      <c r="C17" s="27" t="s">
        <v>35</v>
      </c>
      <c r="D17" s="70">
        <f>D15-E15</f>
        <v>631.83999999999651</v>
      </c>
      <c r="E17" s="71"/>
      <c r="F17" s="72"/>
      <c r="G17" s="70">
        <f>G15-H15</f>
        <v>290.69999999999709</v>
      </c>
      <c r="H17" s="71"/>
      <c r="I17" s="72"/>
      <c r="J17" s="70">
        <f>J15-K15</f>
        <v>268.47999999999593</v>
      </c>
      <c r="K17" s="71"/>
      <c r="L17" s="72"/>
    </row>
    <row r="18" spans="2:184" ht="31.05" customHeight="1" x14ac:dyDescent="0.3">
      <c r="B18" s="6"/>
      <c r="C18" s="27" t="s">
        <v>36</v>
      </c>
      <c r="D18" s="79">
        <f>D4-E4</f>
        <v>-1274.5599999999977</v>
      </c>
      <c r="E18" s="80"/>
      <c r="F18" s="81"/>
      <c r="G18" s="79">
        <f>G4-H4</f>
        <v>-243.17000000000189</v>
      </c>
      <c r="H18" s="80"/>
      <c r="I18" s="81"/>
      <c r="J18" s="79">
        <f>J4-K4</f>
        <v>50.489999999997963</v>
      </c>
      <c r="K18" s="80"/>
      <c r="L18" s="81"/>
    </row>
    <row r="19" spans="2:184" ht="31.05" customHeight="1" x14ac:dyDescent="0.3">
      <c r="B19" s="6"/>
      <c r="C19" s="27" t="s">
        <v>37</v>
      </c>
      <c r="D19" s="79">
        <f>D10-E10</f>
        <v>1906.4000000000015</v>
      </c>
      <c r="E19" s="80"/>
      <c r="F19" s="81"/>
      <c r="G19" s="79">
        <f>G10-H10</f>
        <v>533.87000000000262</v>
      </c>
      <c r="H19" s="80"/>
      <c r="I19" s="81"/>
      <c r="J19" s="79">
        <f>J10-K10</f>
        <v>217.9900000000016</v>
      </c>
      <c r="K19" s="80"/>
      <c r="L19" s="81"/>
    </row>
    <row r="20" spans="2:184" ht="31.05" customHeight="1" x14ac:dyDescent="0.3">
      <c r="B20" s="85"/>
      <c r="C20" s="86"/>
      <c r="D20" s="86"/>
      <c r="E20" s="86"/>
      <c r="F20" s="86"/>
      <c r="G20" s="86"/>
      <c r="H20" s="86"/>
      <c r="I20" s="86"/>
      <c r="J20" s="86"/>
      <c r="K20" s="86"/>
      <c r="L20" s="87"/>
    </row>
    <row r="21" spans="2:184" ht="31.05" customHeight="1" x14ac:dyDescent="0.3">
      <c r="B21" s="83" t="s">
        <v>46</v>
      </c>
      <c r="C21" s="84"/>
      <c r="D21" s="88">
        <f>D17/E8</f>
        <v>0.19276226272339436</v>
      </c>
      <c r="E21" s="89"/>
      <c r="F21" s="90"/>
      <c r="G21" s="88">
        <f>G17/H9</f>
        <v>0.1722074783185614</v>
      </c>
      <c r="H21" s="89"/>
      <c r="I21" s="90"/>
      <c r="J21" s="88">
        <f>J17/K9</f>
        <v>0.12170333904497509</v>
      </c>
      <c r="K21" s="89"/>
      <c r="L21" s="90"/>
    </row>
    <row r="25" spans="2:184" ht="31.05" customHeight="1" x14ac:dyDescent="0.3">
      <c r="E25" s="22"/>
    </row>
    <row r="27" spans="2:184" ht="31.05" customHeight="1" x14ac:dyDescent="0.3">
      <c r="GB27"/>
    </row>
    <row r="29" spans="2:184" ht="31.05" customHeight="1" x14ac:dyDescent="0.3">
      <c r="BB29"/>
    </row>
    <row r="30" spans="2:184" ht="31.05" customHeight="1" x14ac:dyDescent="0.3">
      <c r="EW30"/>
    </row>
    <row r="31" spans="2:184" ht="31.05" customHeight="1" x14ac:dyDescent="0.3">
      <c r="AB31"/>
    </row>
    <row r="32" spans="2:184" ht="31.05" customHeight="1" x14ac:dyDescent="0.3">
      <c r="DT32"/>
    </row>
    <row r="36" spans="7:7" ht="31.05" customHeight="1" x14ac:dyDescent="0.3">
      <c r="G36"/>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52" s="4" customFormat="1" ht="31.05" customHeight="1" x14ac:dyDescent="0.3">
      <c r="B85" s="3"/>
      <c r="C85" s="3"/>
      <c r="D85" s="3"/>
      <c r="E85" s="3"/>
      <c r="G85" s="3"/>
      <c r="H85" s="3"/>
      <c r="I85" s="5"/>
      <c r="J85" s="3"/>
      <c r="K85" s="3"/>
    </row>
    <row r="91" spans="2:52" s="4" customFormat="1" ht="31.05" customHeight="1" x14ac:dyDescent="0.3">
      <c r="B91" s="3"/>
      <c r="C91" s="3"/>
      <c r="D91" s="3"/>
      <c r="E91" s="3"/>
      <c r="G91" s="3"/>
      <c r="H91" s="3"/>
      <c r="I91" s="5"/>
      <c r="J91" s="3"/>
      <c r="K91" s="3"/>
    </row>
    <row r="92" spans="2:52" s="4" customFormat="1" ht="31.05" customHeight="1" x14ac:dyDescent="0.3">
      <c r="B92" s="3"/>
      <c r="C92" s="3"/>
      <c r="D92" s="3"/>
      <c r="E92" s="3"/>
      <c r="G92" s="3"/>
      <c r="H92" s="3"/>
      <c r="I92" s="5"/>
      <c r="J92" s="3"/>
      <c r="K92" s="3"/>
    </row>
    <row r="93" spans="2:52" s="4" customFormat="1" ht="31.05" customHeight="1" x14ac:dyDescent="0.3">
      <c r="B93" s="3"/>
      <c r="C93" s="3"/>
      <c r="D93" s="3"/>
      <c r="E93" s="3"/>
      <c r="G93" s="3"/>
      <c r="H93" s="3"/>
      <c r="I93" s="5"/>
      <c r="J93" s="3"/>
      <c r="K93" s="3"/>
    </row>
    <row r="94" spans="2:52" s="4" customFormat="1" ht="31.05" customHeight="1" x14ac:dyDescent="0.3">
      <c r="B94" s="3"/>
      <c r="C94" s="3"/>
      <c r="D94" s="3"/>
      <c r="E94" s="3"/>
      <c r="G94" s="3"/>
      <c r="H94" s="3"/>
      <c r="I94" s="5"/>
      <c r="J94" s="3"/>
      <c r="K94" s="3"/>
    </row>
    <row r="95" spans="2:52" s="4" customFormat="1" ht="31.05" customHeight="1" x14ac:dyDescent="0.3">
      <c r="B95" s="3"/>
      <c r="C95" s="3"/>
      <c r="D95" s="3"/>
      <c r="E95" s="3"/>
      <c r="G95" s="3"/>
      <c r="H95" s="3"/>
      <c r="I95" s="5"/>
      <c r="J95" s="3"/>
      <c r="K95" s="3"/>
      <c r="AZ95"/>
    </row>
    <row r="96" spans="2:52" s="4" customFormat="1" ht="31.05" customHeight="1" x14ac:dyDescent="0.3">
      <c r="B96" s="3"/>
      <c r="C96" s="3"/>
      <c r="D96" s="3"/>
      <c r="E96" s="3"/>
      <c r="G96" s="3"/>
      <c r="H96" s="3"/>
      <c r="I96" s="5"/>
      <c r="J96" s="3"/>
      <c r="K96" s="3"/>
    </row>
    <row r="97" spans="2:183" s="4" customFormat="1" ht="31.05" customHeight="1" x14ac:dyDescent="0.3">
      <c r="B97" s="3"/>
      <c r="C97" s="3"/>
      <c r="D97" s="3"/>
      <c r="E97" s="22"/>
      <c r="G97" s="3"/>
      <c r="H97" s="3"/>
      <c r="I97" s="5"/>
      <c r="J97" s="3"/>
      <c r="K97" s="3"/>
    </row>
    <row r="101" spans="2:183" ht="31.05" customHeight="1" x14ac:dyDescent="0.3">
      <c r="V101"/>
    </row>
    <row r="104" spans="2:183" ht="31.05" customHeight="1" x14ac:dyDescent="0.3">
      <c r="EW104"/>
      <c r="GA104"/>
    </row>
    <row r="106" spans="2:183" ht="31.05" customHeight="1" x14ac:dyDescent="0.3">
      <c r="DO106"/>
    </row>
    <row r="162" spans="2:184" ht="31.05" customHeight="1" x14ac:dyDescent="0.3">
      <c r="J162"/>
    </row>
    <row r="170" spans="2:184" ht="31.05" customHeight="1" x14ac:dyDescent="0.3">
      <c r="BB170"/>
    </row>
    <row r="171" spans="2:184" ht="31.05" customHeight="1" x14ac:dyDescent="0.3">
      <c r="U171"/>
    </row>
    <row r="173" spans="2:184" ht="31.05" customHeight="1" x14ac:dyDescent="0.3">
      <c r="B173"/>
      <c r="EW173"/>
    </row>
    <row r="174" spans="2:184" ht="31.05" customHeight="1" x14ac:dyDescent="0.3">
      <c r="GB174"/>
    </row>
    <row r="185" spans="121:121" ht="31.05" customHeight="1" x14ac:dyDescent="0.3">
      <c r="DQ185"/>
    </row>
    <row r="240" spans="52:52" ht="31.05" customHeight="1" x14ac:dyDescent="0.3">
      <c r="AZ240"/>
    </row>
    <row r="241" spans="3:187" ht="31.05" customHeight="1" x14ac:dyDescent="0.3">
      <c r="U241"/>
      <c r="GE241"/>
    </row>
    <row r="246" spans="3:187" ht="31.05" customHeight="1" x14ac:dyDescent="0.3">
      <c r="C246"/>
    </row>
    <row r="248" spans="3:187" ht="31.05" customHeight="1" x14ac:dyDescent="0.3">
      <c r="EY248"/>
    </row>
    <row r="249" spans="3:187" ht="31.05" customHeight="1" x14ac:dyDescent="0.3">
      <c r="DQ249"/>
    </row>
    <row r="302" spans="21:21" ht="31.05" customHeight="1" x14ac:dyDescent="0.3">
      <c r="U302"/>
    </row>
    <row r="305" spans="3:53" ht="31.05" customHeight="1" x14ac:dyDescent="0.3">
      <c r="BA305"/>
    </row>
    <row r="306" spans="3:53" ht="31.05" customHeight="1" x14ac:dyDescent="0.3">
      <c r="C306"/>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900C02-5D24-4AB1-BFB9-A5EA865DE000}">
  <dimension ref="B2:GD304"/>
  <sheetViews>
    <sheetView zoomScale="10" zoomScaleNormal="10" workbookViewId="0">
      <selection activeCell="DE241" sqref="DE241"/>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20339.769999999997</v>
      </c>
      <c r="E4" s="33">
        <f>SUM(E5,E7:E9)</f>
        <v>21855.879999999997</v>
      </c>
      <c r="F4" s="45">
        <f>(E4-D4)/D4</f>
        <v>7.4539190954470022E-2</v>
      </c>
      <c r="G4" s="33">
        <f t="shared" ref="G4:J4" si="0">SUM(G5,G7:G9)</f>
        <v>27755.910000000003</v>
      </c>
      <c r="H4" s="33">
        <f t="shared" si="0"/>
        <v>28170.399999999998</v>
      </c>
      <c r="I4" s="45">
        <f>(H4-G4)/G4</f>
        <v>1.4933396166798145E-2</v>
      </c>
      <c r="J4" s="33">
        <f t="shared" si="0"/>
        <v>28255.25</v>
      </c>
      <c r="K4" s="33">
        <f>SUM(K5,K7:K9)</f>
        <v>28286.27</v>
      </c>
      <c r="L4" s="45">
        <f>(K4-J4)/J4</f>
        <v>1.0978490722963145E-3</v>
      </c>
    </row>
    <row r="5" spans="2:12" ht="31.05" customHeight="1" x14ac:dyDescent="0.3">
      <c r="B5" s="74"/>
      <c r="C5" s="27" t="s">
        <v>13</v>
      </c>
      <c r="D5" s="7">
        <v>13380.05</v>
      </c>
      <c r="E5" s="7">
        <v>13364.83</v>
      </c>
      <c r="F5" s="45">
        <f t="shared" ref="F5:F13" si="1">(E5-D5)/D5</f>
        <v>-1.1375144338025155E-3</v>
      </c>
      <c r="G5" s="7">
        <v>13735.76</v>
      </c>
      <c r="H5" s="7">
        <v>13662.38</v>
      </c>
      <c r="I5" s="45">
        <f t="shared" ref="I5:I13" si="2">(H5-G5)/G5</f>
        <v>-5.3422599113555434E-3</v>
      </c>
      <c r="J5" s="7">
        <v>13988.82</v>
      </c>
      <c r="K5" s="7">
        <v>13898.5</v>
      </c>
      <c r="L5" s="45">
        <f t="shared" ref="L5:L13" si="3">(K5-J5)/J5</f>
        <v>-6.4565846154285862E-3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74"/>
      <c r="C7" s="28" t="s">
        <v>19</v>
      </c>
      <c r="D7" s="7">
        <v>4833.58</v>
      </c>
      <c r="E7" s="7">
        <v>4795.91</v>
      </c>
      <c r="F7" s="45">
        <f t="shared" si="1"/>
        <v>-7.7933953715465711E-3</v>
      </c>
      <c r="G7" s="7">
        <v>10208.75</v>
      </c>
      <c r="H7" s="7">
        <v>10004.219999999999</v>
      </c>
      <c r="I7" s="45">
        <f t="shared" si="2"/>
        <v>-2.00347740908535E-2</v>
      </c>
      <c r="J7" s="7">
        <v>10160.780000000001</v>
      </c>
      <c r="K7" s="7">
        <v>9768.9500000000007</v>
      </c>
      <c r="L7" s="45">
        <f t="shared" si="3"/>
        <v>-3.8562984337816575E-2</v>
      </c>
    </row>
    <row r="8" spans="2:12" ht="31.05" customHeight="1" x14ac:dyDescent="0.3">
      <c r="B8" s="74"/>
      <c r="C8" s="28" t="s">
        <v>15</v>
      </c>
      <c r="D8" s="9"/>
      <c r="E8" s="9">
        <v>3521.63</v>
      </c>
      <c r="F8" s="45" t="s">
        <v>14</v>
      </c>
      <c r="G8" s="46"/>
      <c r="H8" s="7">
        <v>3186.73</v>
      </c>
      <c r="I8" s="45" t="s">
        <v>14</v>
      </c>
      <c r="J8" s="7"/>
      <c r="K8" s="7">
        <v>3121.78</v>
      </c>
      <c r="L8" s="45" t="s">
        <v>14</v>
      </c>
    </row>
    <row r="9" spans="2:12" ht="31.05" customHeight="1" thickBot="1" x14ac:dyDescent="0.35">
      <c r="B9" s="75"/>
      <c r="C9" s="29" t="s">
        <v>16</v>
      </c>
      <c r="D9" s="12">
        <v>2126.14</v>
      </c>
      <c r="E9" s="12">
        <v>173.51</v>
      </c>
      <c r="F9" s="45">
        <f t="shared" si="1"/>
        <v>-0.91839201557752548</v>
      </c>
      <c r="G9" s="17">
        <v>3811.4</v>
      </c>
      <c r="H9" s="17">
        <v>1317.07</v>
      </c>
      <c r="I9" s="45">
        <f t="shared" si="2"/>
        <v>-0.6544393136380332</v>
      </c>
      <c r="J9" s="17">
        <v>4105.6499999999996</v>
      </c>
      <c r="K9" s="17">
        <v>1497.04</v>
      </c>
      <c r="L9" s="45">
        <f t="shared" si="3"/>
        <v>-0.63537076954927962</v>
      </c>
    </row>
    <row r="10" spans="2:12" ht="31.05" customHeight="1" thickTop="1" x14ac:dyDescent="0.3">
      <c r="B10" s="78" t="s">
        <v>43</v>
      </c>
      <c r="C10" s="27" t="s">
        <v>44</v>
      </c>
      <c r="D10" s="15">
        <f>SUM(D11:D13)</f>
        <v>22815.43</v>
      </c>
      <c r="E10" s="15">
        <f>SUM(E11:E13)</f>
        <v>20577.68</v>
      </c>
      <c r="F10" s="45">
        <f t="shared" si="1"/>
        <v>-9.8080553379883695E-2</v>
      </c>
      <c r="G10" s="15">
        <f>SUM(G11:G13)</f>
        <v>18886.419999999998</v>
      </c>
      <c r="H10" s="15">
        <f t="shared" ref="H10:K10" si="4">SUM(H11:H13)</f>
        <v>18024.739999999998</v>
      </c>
      <c r="I10" s="45">
        <f t="shared" si="2"/>
        <v>-4.5624316307696235E-2</v>
      </c>
      <c r="J10" s="15">
        <f>SUM(J11:J13)</f>
        <v>16962.46</v>
      </c>
      <c r="K10" s="15">
        <f t="shared" si="4"/>
        <v>16463.57</v>
      </c>
      <c r="L10" s="45">
        <f t="shared" si="3"/>
        <v>-2.9411417919334781E-2</v>
      </c>
    </row>
    <row r="11" spans="2:12" ht="31.05" customHeight="1" x14ac:dyDescent="0.3">
      <c r="B11" s="74"/>
      <c r="C11" s="27" t="s">
        <v>20</v>
      </c>
      <c r="D11" s="7">
        <v>18942.5</v>
      </c>
      <c r="E11" s="7">
        <v>17045.68</v>
      </c>
      <c r="F11" s="45">
        <f t="shared" si="1"/>
        <v>-0.10013567374950506</v>
      </c>
      <c r="G11" s="7">
        <v>15126.66</v>
      </c>
      <c r="H11" s="7">
        <v>14473.43</v>
      </c>
      <c r="I11" s="45">
        <f t="shared" si="2"/>
        <v>-4.3184020795073039E-2</v>
      </c>
      <c r="J11" s="7">
        <v>13628.29</v>
      </c>
      <c r="K11" s="7">
        <v>13204.93</v>
      </c>
      <c r="L11" s="45">
        <f t="shared" si="3"/>
        <v>-3.106479242810364E-2</v>
      </c>
    </row>
    <row r="12" spans="2:12" ht="31.05" customHeight="1" x14ac:dyDescent="0.3">
      <c r="B12" s="74"/>
      <c r="C12" s="27" t="s">
        <v>21</v>
      </c>
      <c r="D12" s="7">
        <v>1978.69</v>
      </c>
      <c r="E12" s="16">
        <v>1793.94</v>
      </c>
      <c r="F12" s="45">
        <f t="shared" si="1"/>
        <v>-9.3369855813694919E-2</v>
      </c>
      <c r="G12" s="7">
        <v>1525.62</v>
      </c>
      <c r="H12" s="16">
        <v>1408.14</v>
      </c>
      <c r="I12" s="45">
        <f t="shared" si="2"/>
        <v>-7.7004758721044425E-2</v>
      </c>
      <c r="J12" s="7">
        <v>1318.99</v>
      </c>
      <c r="K12" s="16">
        <v>1281.18</v>
      </c>
      <c r="L12" s="45">
        <f t="shared" si="3"/>
        <v>-2.8665873130198066E-2</v>
      </c>
    </row>
    <row r="13" spans="2:12" ht="31.05" customHeight="1" x14ac:dyDescent="0.3">
      <c r="B13" s="74"/>
      <c r="C13" s="38" t="s">
        <v>22</v>
      </c>
      <c r="D13" s="39">
        <v>1894.24</v>
      </c>
      <c r="E13" s="39">
        <v>1738.06</v>
      </c>
      <c r="F13" s="45">
        <f t="shared" si="1"/>
        <v>-8.244995354337363E-2</v>
      </c>
      <c r="G13" s="39">
        <v>2234.14</v>
      </c>
      <c r="H13" s="39">
        <v>2143.17</v>
      </c>
      <c r="I13" s="45">
        <f t="shared" si="2"/>
        <v>-4.0718128675911E-2</v>
      </c>
      <c r="J13" s="39">
        <v>2015.18</v>
      </c>
      <c r="K13" s="39">
        <v>1977.46</v>
      </c>
      <c r="L13" s="45">
        <f t="shared" si="3"/>
        <v>-1.871793090443535E-2</v>
      </c>
    </row>
    <row r="14" spans="2:12" ht="31.05" customHeight="1" thickBot="1" x14ac:dyDescent="0.35">
      <c r="B14" s="75"/>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42433.56</v>
      </c>
      <c r="F15" s="43">
        <f t="shared" ref="F15" si="5">(E15-D15)/D15</f>
        <v>-1.6721970932819206E-2</v>
      </c>
      <c r="G15" s="42">
        <f>G4+G10</f>
        <v>46642.33</v>
      </c>
      <c r="H15" s="42">
        <f>H4+H10</f>
        <v>46195.14</v>
      </c>
      <c r="I15" s="43">
        <f t="shared" ref="I15" si="6">(H15-G15)/G15</f>
        <v>-9.5876428128698187E-3</v>
      </c>
      <c r="J15" s="42">
        <f>J4+J10</f>
        <v>45217.71</v>
      </c>
      <c r="K15" s="42">
        <f>K4+K10</f>
        <v>44749.84</v>
      </c>
      <c r="L15" s="43">
        <f t="shared" ref="L15" si="7">(K15-J15)/J15</f>
        <v>-1.034705207318112E-2</v>
      </c>
    </row>
    <row r="16" spans="2:12" ht="31.05" customHeight="1" x14ac:dyDescent="0.3">
      <c r="B16" s="67"/>
      <c r="C16" s="68"/>
      <c r="D16" s="68"/>
      <c r="E16" s="68"/>
      <c r="F16" s="68"/>
      <c r="G16" s="68"/>
      <c r="H16" s="68"/>
      <c r="I16" s="68"/>
      <c r="J16" s="68"/>
      <c r="K16" s="68"/>
      <c r="L16" s="69"/>
    </row>
    <row r="17" spans="2:186" ht="31.05" customHeight="1" x14ac:dyDescent="0.3">
      <c r="B17" s="2" t="s">
        <v>45</v>
      </c>
      <c r="C17" s="27" t="s">
        <v>35</v>
      </c>
      <c r="D17" s="70">
        <f>D15-E15</f>
        <v>721.63999999999942</v>
      </c>
      <c r="E17" s="71"/>
      <c r="F17" s="72"/>
      <c r="G17" s="70">
        <f>G15-H15</f>
        <v>447.19000000000233</v>
      </c>
      <c r="H17" s="71"/>
      <c r="I17" s="72"/>
      <c r="J17" s="70">
        <f>J15-K15</f>
        <v>467.87000000000262</v>
      </c>
      <c r="K17" s="71"/>
      <c r="L17" s="72"/>
    </row>
    <row r="18" spans="2:186" ht="31.05" customHeight="1" x14ac:dyDescent="0.3">
      <c r="B18" s="6"/>
      <c r="C18" s="27" t="s">
        <v>36</v>
      </c>
      <c r="D18" s="79">
        <f>D4-E4</f>
        <v>-1516.1100000000006</v>
      </c>
      <c r="E18" s="80"/>
      <c r="F18" s="81"/>
      <c r="G18" s="79">
        <f>G4-H4</f>
        <v>-414.48999999999432</v>
      </c>
      <c r="H18" s="80"/>
      <c r="I18" s="81"/>
      <c r="J18" s="79">
        <f>J4-K4</f>
        <v>-31.020000000000437</v>
      </c>
      <c r="K18" s="80"/>
      <c r="L18" s="81"/>
    </row>
    <row r="19" spans="2:186" ht="31.05" customHeight="1" x14ac:dyDescent="0.3">
      <c r="B19" s="6"/>
      <c r="C19" s="27" t="s">
        <v>37</v>
      </c>
      <c r="D19" s="79">
        <f>D10-E10</f>
        <v>2237.75</v>
      </c>
      <c r="E19" s="80"/>
      <c r="F19" s="81"/>
      <c r="G19" s="79">
        <f>G10-H10</f>
        <v>861.68000000000029</v>
      </c>
      <c r="H19" s="80"/>
      <c r="I19" s="81"/>
      <c r="J19" s="79">
        <f>J10-K10</f>
        <v>498.88999999999942</v>
      </c>
      <c r="K19" s="80"/>
      <c r="L19" s="81"/>
    </row>
    <row r="20" spans="2:186" ht="31.05" customHeight="1" x14ac:dyDescent="0.3">
      <c r="B20" s="85"/>
      <c r="C20" s="86"/>
      <c r="D20" s="86"/>
      <c r="E20" s="86"/>
      <c r="F20" s="86"/>
      <c r="G20" s="86"/>
      <c r="H20" s="86"/>
      <c r="I20" s="86"/>
      <c r="J20" s="86"/>
      <c r="K20" s="86"/>
      <c r="L20" s="87"/>
    </row>
    <row r="21" spans="2:186" ht="31.05" customHeight="1" x14ac:dyDescent="0.3">
      <c r="B21" s="83" t="s">
        <v>46</v>
      </c>
      <c r="C21" s="84"/>
      <c r="D21" s="88">
        <f>D17/E8</f>
        <v>0.20491647333763041</v>
      </c>
      <c r="E21" s="89"/>
      <c r="F21" s="90"/>
      <c r="G21" s="88">
        <f>G17/H9</f>
        <v>0.33953396554473364</v>
      </c>
      <c r="H21" s="89"/>
      <c r="I21" s="90"/>
      <c r="J21" s="88">
        <f>J17/K9</f>
        <v>0.31253005931705408</v>
      </c>
      <c r="K21" s="89"/>
      <c r="L21" s="90"/>
    </row>
    <row r="25" spans="2:186" ht="31.05" customHeight="1" x14ac:dyDescent="0.3">
      <c r="E25" s="22"/>
    </row>
    <row r="32" spans="2:186" ht="31.05" customHeight="1" x14ac:dyDescent="0.3">
      <c r="EX32"/>
      <c r="GD32"/>
    </row>
    <row r="33" spans="3:130" ht="31.05" customHeight="1" x14ac:dyDescent="0.3">
      <c r="DZ33"/>
    </row>
    <row r="34" spans="3:130" ht="31.05" customHeight="1" x14ac:dyDescent="0.3">
      <c r="BD34"/>
    </row>
    <row r="39" spans="3:130" ht="31.05" customHeight="1" x14ac:dyDescent="0.3">
      <c r="C39"/>
    </row>
    <row r="41" spans="3:130" ht="31.05" customHeight="1" x14ac:dyDescent="0.3">
      <c r="AB41"/>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9" spans="2:184" ht="31.05" customHeight="1" x14ac:dyDescent="0.3">
      <c r="GB99"/>
    </row>
    <row r="102" spans="2:184" ht="31.05" customHeight="1" x14ac:dyDescent="0.3">
      <c r="EU102"/>
    </row>
    <row r="104" spans="2:184" ht="31.05" customHeight="1" x14ac:dyDescent="0.3">
      <c r="BG104"/>
    </row>
    <row r="107" spans="2:184" ht="31.05" customHeight="1" x14ac:dyDescent="0.3">
      <c r="F107"/>
    </row>
    <row r="108" spans="2:184" ht="31.05" customHeight="1" x14ac:dyDescent="0.3">
      <c r="Y108"/>
    </row>
    <row r="112" spans="2:184" ht="31.05" customHeight="1" x14ac:dyDescent="0.3">
      <c r="DR112"/>
    </row>
    <row r="166" spans="27:55" ht="31.05" customHeight="1" x14ac:dyDescent="0.3">
      <c r="AA166"/>
      <c r="BC166"/>
    </row>
    <row r="177" spans="9:184" ht="31.05" customHeight="1" x14ac:dyDescent="0.3">
      <c r="GB177"/>
    </row>
    <row r="179" spans="9:184" ht="31.05" customHeight="1" x14ac:dyDescent="0.3">
      <c r="I179"/>
    </row>
    <row r="180" spans="9:184" ht="31.05" customHeight="1" x14ac:dyDescent="0.3">
      <c r="EX180"/>
    </row>
    <row r="181" spans="9:184" ht="31.05" customHeight="1" x14ac:dyDescent="0.3">
      <c r="DS181"/>
    </row>
    <row r="233" spans="25:58" ht="31.05" customHeight="1" x14ac:dyDescent="0.3">
      <c r="BF233"/>
    </row>
    <row r="236" spans="25:58" ht="31.05" customHeight="1" x14ac:dyDescent="0.3">
      <c r="Y236"/>
    </row>
    <row r="241" spans="5:186" ht="31.05" customHeight="1" x14ac:dyDescent="0.3">
      <c r="E241"/>
    </row>
    <row r="242" spans="5:186" ht="31.05" customHeight="1" x14ac:dyDescent="0.3">
      <c r="EU242"/>
    </row>
    <row r="248" spans="5:186" ht="31.05" customHeight="1" x14ac:dyDescent="0.3">
      <c r="GD248"/>
    </row>
    <row r="251" spans="5:186" ht="31.05" customHeight="1" x14ac:dyDescent="0.3">
      <c r="DP251"/>
    </row>
    <row r="300" spans="29:55" ht="31.05" customHeight="1" x14ac:dyDescent="0.3">
      <c r="BC300"/>
    </row>
    <row r="303" spans="29:55" ht="31.05" customHeight="1" x14ac:dyDescent="0.3">
      <c r="AR303"/>
    </row>
    <row r="304" spans="29:55" ht="31.05" customHeight="1" x14ac:dyDescent="0.3">
      <c r="AC304"/>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EA0A40-E047-46D7-9ECA-1B31F3036563}">
  <dimension ref="B2:GG308"/>
  <sheetViews>
    <sheetView topLeftCell="A95" zoomScale="25" zoomScaleNormal="25" workbookViewId="0">
      <selection activeCell="HI262" sqref="HI26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76" t="s">
        <v>12</v>
      </c>
      <c r="C2" s="76"/>
      <c r="D2" s="73" t="s">
        <v>38</v>
      </c>
      <c r="E2" s="73"/>
      <c r="F2" s="73"/>
      <c r="G2" s="73" t="s">
        <v>39</v>
      </c>
      <c r="H2" s="73"/>
      <c r="I2" s="73"/>
      <c r="J2" s="73" t="s">
        <v>40</v>
      </c>
      <c r="K2" s="73"/>
      <c r="L2" s="73"/>
      <c r="N2" s="3" t="s">
        <v>69</v>
      </c>
    </row>
    <row r="3" spans="2:14" ht="31.05" customHeight="1" thickBot="1" x14ac:dyDescent="0.35">
      <c r="B3" s="77"/>
      <c r="C3" s="77"/>
      <c r="D3" s="34" t="s">
        <v>0</v>
      </c>
      <c r="E3" s="34" t="s">
        <v>1</v>
      </c>
      <c r="F3" s="35" t="s">
        <v>17</v>
      </c>
      <c r="G3" s="34" t="s">
        <v>0</v>
      </c>
      <c r="H3" s="34" t="s">
        <v>1</v>
      </c>
      <c r="I3" s="36" t="s">
        <v>17</v>
      </c>
      <c r="J3" s="34" t="s">
        <v>0</v>
      </c>
      <c r="K3" s="34" t="s">
        <v>1</v>
      </c>
      <c r="L3" s="35" t="s">
        <v>17</v>
      </c>
      <c r="N3" s="3" t="s">
        <v>70</v>
      </c>
    </row>
    <row r="4" spans="2:14" ht="31.05" customHeight="1" thickTop="1" x14ac:dyDescent="0.3">
      <c r="B4" s="74" t="s">
        <v>41</v>
      </c>
      <c r="C4" s="32" t="s">
        <v>42</v>
      </c>
      <c r="D4" s="33">
        <f>SUM(D5,D7:D9)</f>
        <v>20339.769999999997</v>
      </c>
      <c r="E4" s="33">
        <f>SUM(E5,E7:E9)</f>
        <v>21413.309999999998</v>
      </c>
      <c r="F4" s="45">
        <f>(E4-D4)/D4</f>
        <v>5.2780341173966128E-2</v>
      </c>
      <c r="G4" s="33">
        <f t="shared" ref="G4:J4" si="0">SUM(G5,G7:G9)</f>
        <v>27755.910000000003</v>
      </c>
      <c r="H4" s="33">
        <f t="shared" si="0"/>
        <v>27980.13</v>
      </c>
      <c r="I4" s="45">
        <f>(H4-G4)/G4</f>
        <v>8.0782795447887495E-3</v>
      </c>
      <c r="J4" s="33">
        <f t="shared" si="0"/>
        <v>28255.25</v>
      </c>
      <c r="K4" s="33">
        <f>SUM(K5,K7:K9)</f>
        <v>28249.89</v>
      </c>
      <c r="L4" s="45">
        <f>(K4-J4)/J4</f>
        <v>-1.896992594296841E-4</v>
      </c>
      <c r="N4" s="3" t="s">
        <v>71</v>
      </c>
    </row>
    <row r="5" spans="2:14" ht="31.05" customHeight="1" x14ac:dyDescent="0.3">
      <c r="B5" s="74"/>
      <c r="C5" s="27" t="s">
        <v>13</v>
      </c>
      <c r="D5" s="7">
        <v>13380.05</v>
      </c>
      <c r="E5" s="7">
        <v>13364.83</v>
      </c>
      <c r="F5" s="45">
        <f t="shared" ref="F5:F13" si="1">(E5-D5)/D5</f>
        <v>-1.1375144338025155E-3</v>
      </c>
      <c r="G5" s="7">
        <v>13735.76</v>
      </c>
      <c r="H5" s="7">
        <v>13670.55</v>
      </c>
      <c r="I5" s="45">
        <f t="shared" ref="I5:I13" si="2">(H5-G5)/G5</f>
        <v>-4.747462098930161E-3</v>
      </c>
      <c r="J5" s="7">
        <v>13988.82</v>
      </c>
      <c r="K5" s="7">
        <v>13917.91</v>
      </c>
      <c r="L5" s="45">
        <f t="shared" ref="L5:L13" si="3">(K5-J5)/J5</f>
        <v>-5.0690479969003714E-3</v>
      </c>
      <c r="N5" s="3" t="s">
        <v>72</v>
      </c>
    </row>
    <row r="6" spans="2:14"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74"/>
      <c r="C7" s="28" t="s">
        <v>19</v>
      </c>
      <c r="D7" s="7">
        <v>4833.58</v>
      </c>
      <c r="E7" s="7">
        <v>4796.41</v>
      </c>
      <c r="F7" s="45">
        <f t="shared" si="1"/>
        <v>-7.6899523748443334E-3</v>
      </c>
      <c r="G7" s="7">
        <v>10208.75</v>
      </c>
      <c r="H7" s="7">
        <v>10108.1</v>
      </c>
      <c r="I7" s="45">
        <f t="shared" si="2"/>
        <v>-9.8591894208399297E-3</v>
      </c>
      <c r="J7" s="7">
        <v>10160.780000000001</v>
      </c>
      <c r="K7" s="7">
        <v>9933.15</v>
      </c>
      <c r="L7" s="45">
        <f t="shared" si="3"/>
        <v>-2.2402807658467264E-2</v>
      </c>
      <c r="N7" s="3" t="s">
        <v>73</v>
      </c>
    </row>
    <row r="8" spans="2:14" ht="31.05" customHeight="1" x14ac:dyDescent="0.3">
      <c r="B8" s="74"/>
      <c r="C8" s="28" t="s">
        <v>15</v>
      </c>
      <c r="D8" s="9"/>
      <c r="E8" s="9">
        <v>3078.44</v>
      </c>
      <c r="F8" s="45" t="s">
        <v>14</v>
      </c>
      <c r="G8" s="46"/>
      <c r="H8" s="7">
        <v>1999.93</v>
      </c>
      <c r="I8" s="45" t="s">
        <v>14</v>
      </c>
      <c r="J8" s="7"/>
      <c r="K8" s="7">
        <v>1603.41</v>
      </c>
      <c r="L8" s="45" t="s">
        <v>14</v>
      </c>
      <c r="N8" s="3" t="s">
        <v>74</v>
      </c>
    </row>
    <row r="9" spans="2:14" ht="31.05" customHeight="1" thickBot="1" x14ac:dyDescent="0.35">
      <c r="B9" s="75"/>
      <c r="C9" s="29" t="s">
        <v>16</v>
      </c>
      <c r="D9" s="12">
        <v>2126.14</v>
      </c>
      <c r="E9" s="12">
        <v>173.63</v>
      </c>
      <c r="F9" s="45">
        <f t="shared" si="1"/>
        <v>-0.91833557526785625</v>
      </c>
      <c r="G9" s="17">
        <v>3811.4</v>
      </c>
      <c r="H9" s="17">
        <v>2201.5500000000002</v>
      </c>
      <c r="I9" s="45">
        <f t="shared" si="2"/>
        <v>-0.42237760403001517</v>
      </c>
      <c r="J9" s="17">
        <v>4105.6499999999996</v>
      </c>
      <c r="K9" s="17">
        <v>2795.42</v>
      </c>
      <c r="L9" s="45">
        <f t="shared" si="3"/>
        <v>-0.31912851801785336</v>
      </c>
      <c r="N9" s="3" t="s">
        <v>75</v>
      </c>
    </row>
    <row r="10" spans="2:14" ht="31.05" customHeight="1" thickTop="1" x14ac:dyDescent="0.3">
      <c r="B10" s="78" t="s">
        <v>43</v>
      </c>
      <c r="C10" s="27" t="s">
        <v>44</v>
      </c>
      <c r="D10" s="15">
        <f>SUM(D11:D13)</f>
        <v>22815.43</v>
      </c>
      <c r="E10" s="15">
        <f>SUM(E11:E13)</f>
        <v>21158.710000000003</v>
      </c>
      <c r="F10" s="45">
        <f t="shared" si="1"/>
        <v>-7.2614016040898524E-2</v>
      </c>
      <c r="G10" s="15">
        <f>SUM(G11:G13)</f>
        <v>18886.419999999998</v>
      </c>
      <c r="H10" s="15">
        <f t="shared" ref="H10:K10" si="4">SUM(H11:H13)</f>
        <v>18481.5</v>
      </c>
      <c r="I10" s="45">
        <f t="shared" si="2"/>
        <v>-2.1439743477059087E-2</v>
      </c>
      <c r="J10" s="15">
        <f>SUM(J11:J13)</f>
        <v>16962.46</v>
      </c>
      <c r="K10" s="15">
        <f t="shared" si="4"/>
        <v>16819.120000000003</v>
      </c>
      <c r="L10" s="45">
        <f t="shared" si="3"/>
        <v>-8.4504252331322523E-3</v>
      </c>
      <c r="N10" s="3" t="s">
        <v>76</v>
      </c>
    </row>
    <row r="11" spans="2:14" ht="31.05" customHeight="1" x14ac:dyDescent="0.3">
      <c r="B11" s="74"/>
      <c r="C11" s="27" t="s">
        <v>20</v>
      </c>
      <c r="D11" s="7">
        <v>18942.5</v>
      </c>
      <c r="E11" s="7">
        <v>17499.080000000002</v>
      </c>
      <c r="F11" s="45">
        <f t="shared" si="1"/>
        <v>-7.6200079187013242E-2</v>
      </c>
      <c r="G11" s="7">
        <v>15126.66</v>
      </c>
      <c r="H11" s="7">
        <v>14832.72</v>
      </c>
      <c r="I11" s="45">
        <f t="shared" si="2"/>
        <v>-1.9431916893749217E-2</v>
      </c>
      <c r="J11" s="7">
        <v>13628.29</v>
      </c>
      <c r="K11" s="7">
        <v>13507.54</v>
      </c>
      <c r="L11" s="45">
        <f t="shared" si="3"/>
        <v>-8.8602458562299438E-3</v>
      </c>
      <c r="N11" s="3" t="s">
        <v>77</v>
      </c>
    </row>
    <row r="12" spans="2:14" ht="31.05" customHeight="1" x14ac:dyDescent="0.3">
      <c r="B12" s="74"/>
      <c r="C12" s="27" t="s">
        <v>21</v>
      </c>
      <c r="D12" s="7">
        <v>1978.69</v>
      </c>
      <c r="E12" s="16">
        <v>1874.27</v>
      </c>
      <c r="F12" s="45">
        <f t="shared" si="1"/>
        <v>-5.2772288736487309E-2</v>
      </c>
      <c r="G12" s="7">
        <v>1525.62</v>
      </c>
      <c r="H12" s="16">
        <v>1456.14</v>
      </c>
      <c r="I12" s="45">
        <f t="shared" si="2"/>
        <v>-4.5542140244621727E-2</v>
      </c>
      <c r="J12" s="7">
        <v>1318.99</v>
      </c>
      <c r="K12" s="16">
        <v>1311.94</v>
      </c>
      <c r="L12" s="45">
        <f t="shared" si="3"/>
        <v>-5.3449988248583796E-3</v>
      </c>
      <c r="N12" s="3" t="s">
        <v>78</v>
      </c>
    </row>
    <row r="13" spans="2:14" ht="31.05" customHeight="1" thickBot="1" x14ac:dyDescent="0.35">
      <c r="B13" s="75"/>
      <c r="C13" s="30" t="s">
        <v>22</v>
      </c>
      <c r="D13" s="39">
        <v>1894.24</v>
      </c>
      <c r="E13" s="17">
        <v>1785.36</v>
      </c>
      <c r="F13" s="45">
        <f t="shared" si="1"/>
        <v>-5.7479516851085453E-2</v>
      </c>
      <c r="G13" s="39">
        <v>2234.14</v>
      </c>
      <c r="H13" s="17">
        <v>2192.64</v>
      </c>
      <c r="I13" s="45">
        <f t="shared" si="2"/>
        <v>-1.8575380235795431E-2</v>
      </c>
      <c r="J13" s="39">
        <v>2015.18</v>
      </c>
      <c r="K13" s="17">
        <v>1999.64</v>
      </c>
      <c r="L13" s="45">
        <f t="shared" si="3"/>
        <v>-7.711469943131613E-3</v>
      </c>
      <c r="N13" s="3" t="s">
        <v>79</v>
      </c>
    </row>
    <row r="14" spans="2:14" ht="31.05" customHeight="1" thickTop="1" x14ac:dyDescent="0.3">
      <c r="B14" s="37"/>
      <c r="C14" s="38" t="s">
        <v>48</v>
      </c>
      <c r="D14" s="39">
        <v>0</v>
      </c>
      <c r="E14" s="39">
        <v>0</v>
      </c>
      <c r="F14" s="45" t="s">
        <v>14</v>
      </c>
      <c r="G14" s="39">
        <v>0</v>
      </c>
      <c r="H14" s="39">
        <v>0</v>
      </c>
      <c r="I14" s="45" t="s">
        <v>14</v>
      </c>
      <c r="J14" s="39">
        <v>0</v>
      </c>
      <c r="K14" s="39">
        <v>0</v>
      </c>
      <c r="L14" s="45" t="s">
        <v>14</v>
      </c>
      <c r="N14" s="3" t="s">
        <v>80</v>
      </c>
    </row>
    <row r="15" spans="2:14" s="21" customFormat="1" ht="31.05" customHeight="1" x14ac:dyDescent="0.3">
      <c r="B15" s="18" t="s">
        <v>35</v>
      </c>
      <c r="C15" s="18"/>
      <c r="D15" s="19">
        <f>D4+D10</f>
        <v>43155.199999999997</v>
      </c>
      <c r="E15" s="19">
        <f>E4+E10</f>
        <v>42572.020000000004</v>
      </c>
      <c r="F15" s="20">
        <f t="shared" ref="F15" si="5">(E15-D15)/D15</f>
        <v>-1.3513551090019118E-2</v>
      </c>
      <c r="G15" s="19">
        <f>G4+G10</f>
        <v>46642.33</v>
      </c>
      <c r="H15" s="19">
        <f>H4+H10</f>
        <v>46461.630000000005</v>
      </c>
      <c r="I15" s="20">
        <f t="shared" ref="I15" si="6">(H15-G15)/G15</f>
        <v>-3.8741632332689444E-3</v>
      </c>
      <c r="J15" s="19">
        <f>J4+J10</f>
        <v>45217.71</v>
      </c>
      <c r="K15" s="19">
        <f>K4+K10</f>
        <v>45069.01</v>
      </c>
      <c r="L15" s="20">
        <f t="shared" ref="L15" si="7">(K15-J15)/J15</f>
        <v>-3.288534514463406E-3</v>
      </c>
      <c r="N15" s="3"/>
    </row>
    <row r="16" spans="2:14" ht="31.05" customHeight="1" x14ac:dyDescent="0.3">
      <c r="B16" s="67"/>
      <c r="C16" s="68"/>
      <c r="D16" s="68"/>
      <c r="E16" s="68"/>
      <c r="F16" s="68"/>
      <c r="G16" s="68"/>
      <c r="H16" s="68"/>
      <c r="I16" s="68"/>
      <c r="J16" s="68"/>
      <c r="K16" s="68"/>
      <c r="L16" s="69"/>
    </row>
    <row r="17" spans="2:189" ht="31.05" customHeight="1" x14ac:dyDescent="0.3">
      <c r="B17" s="2" t="s">
        <v>45</v>
      </c>
      <c r="C17" s="27" t="s">
        <v>35</v>
      </c>
      <c r="D17" s="70">
        <f>D15-E15</f>
        <v>583.17999999999302</v>
      </c>
      <c r="E17" s="71"/>
      <c r="F17" s="72"/>
      <c r="G17" s="70">
        <f>G15-H15</f>
        <v>180.69999999999709</v>
      </c>
      <c r="H17" s="71"/>
      <c r="I17" s="72"/>
      <c r="J17" s="70">
        <f>J15-K15</f>
        <v>148.69999999999709</v>
      </c>
      <c r="K17" s="71"/>
      <c r="L17" s="72"/>
    </row>
    <row r="18" spans="2:189" ht="31.05" customHeight="1" x14ac:dyDescent="0.3">
      <c r="B18" s="6"/>
      <c r="C18" s="27" t="s">
        <v>36</v>
      </c>
      <c r="D18" s="79">
        <f>D4-E4</f>
        <v>-1073.5400000000009</v>
      </c>
      <c r="E18" s="80"/>
      <c r="F18" s="81"/>
      <c r="G18" s="79">
        <f>G4-H4</f>
        <v>-224.21999999999753</v>
      </c>
      <c r="H18" s="80"/>
      <c r="I18" s="81"/>
      <c r="J18" s="79">
        <f>J4-K4</f>
        <v>5.3600000000005821</v>
      </c>
      <c r="K18" s="80"/>
      <c r="L18" s="81"/>
    </row>
    <row r="19" spans="2:189" ht="31.05" customHeight="1" x14ac:dyDescent="0.3">
      <c r="B19" s="6"/>
      <c r="C19" s="27" t="s">
        <v>37</v>
      </c>
      <c r="D19" s="79">
        <f>D10-E10</f>
        <v>1656.7199999999975</v>
      </c>
      <c r="E19" s="80"/>
      <c r="F19" s="81"/>
      <c r="G19" s="79">
        <f>G10-H10</f>
        <v>404.91999999999825</v>
      </c>
      <c r="H19" s="80"/>
      <c r="I19" s="81"/>
      <c r="J19" s="79">
        <f>J10-K10</f>
        <v>143.33999999999651</v>
      </c>
      <c r="K19" s="80"/>
      <c r="L19" s="81"/>
    </row>
    <row r="20" spans="2:189" ht="31.05" customHeight="1" x14ac:dyDescent="0.3">
      <c r="B20" s="85"/>
      <c r="C20" s="86"/>
      <c r="D20" s="86"/>
      <c r="E20" s="86"/>
      <c r="F20" s="86"/>
      <c r="G20" s="86"/>
      <c r="H20" s="86"/>
      <c r="I20" s="86"/>
      <c r="J20" s="86"/>
      <c r="K20" s="86"/>
      <c r="L20" s="87"/>
    </row>
    <row r="21" spans="2:189" ht="31.05" customHeight="1" x14ac:dyDescent="0.3">
      <c r="B21" s="83" t="s">
        <v>46</v>
      </c>
      <c r="C21" s="84"/>
      <c r="D21" s="88">
        <f>D17/E8</f>
        <v>0.18944010602772607</v>
      </c>
      <c r="E21" s="89"/>
      <c r="F21" s="90"/>
      <c r="G21" s="88">
        <f>G17/H9</f>
        <v>8.2078535577205639E-2</v>
      </c>
      <c r="H21" s="89"/>
      <c r="I21" s="90"/>
      <c r="J21" s="88">
        <f>J17/K9</f>
        <v>5.3194153293600638E-2</v>
      </c>
      <c r="K21" s="89"/>
      <c r="L21" s="90"/>
    </row>
    <row r="25" spans="2:189" ht="31.05" customHeight="1" x14ac:dyDescent="0.3">
      <c r="E25" s="22"/>
    </row>
    <row r="27" spans="2:189" ht="31.05" customHeight="1" x14ac:dyDescent="0.3">
      <c r="BF27"/>
    </row>
    <row r="30" spans="2:189" ht="31.05" customHeight="1" x14ac:dyDescent="0.3">
      <c r="DR30"/>
    </row>
    <row r="31" spans="2:189" ht="31.05" customHeight="1" x14ac:dyDescent="0.3">
      <c r="AA31"/>
      <c r="FC31"/>
    </row>
    <row r="32" spans="2:189" ht="31.05" customHeight="1" x14ac:dyDescent="0.3">
      <c r="GG32"/>
    </row>
    <row r="39" spans="3:3" ht="31.05" customHeight="1" x14ac:dyDescent="0.3">
      <c r="C39"/>
    </row>
    <row r="61" spans="2:6" ht="31.05" customHeight="1" x14ac:dyDescent="0.3">
      <c r="B61" s="82"/>
      <c r="C61" s="82"/>
      <c r="D61" s="82"/>
      <c r="E61" s="3" t="s">
        <v>23</v>
      </c>
      <c r="F61" s="4">
        <v>0</v>
      </c>
    </row>
    <row r="62" spans="2:6" ht="31.05" customHeight="1" x14ac:dyDescent="0.3">
      <c r="B62" s="82"/>
      <c r="C62" s="1"/>
      <c r="D62" s="1"/>
      <c r="E62" s="3" t="s">
        <v>24</v>
      </c>
      <c r="F62" s="4">
        <v>0</v>
      </c>
    </row>
    <row r="63" spans="2:6" ht="31.05" customHeight="1" x14ac:dyDescent="0.3">
      <c r="B63" s="23"/>
      <c r="C63" s="24"/>
      <c r="D63" s="24"/>
      <c r="E63" s="25" t="s">
        <v>25</v>
      </c>
      <c r="F63" s="4">
        <v>16528.5</v>
      </c>
    </row>
    <row r="64" spans="2:6" ht="31.05" customHeight="1" x14ac:dyDescent="0.3">
      <c r="B64" s="1"/>
      <c r="C64" s="24"/>
      <c r="D64" s="24"/>
      <c r="E64" s="25" t="s">
        <v>26</v>
      </c>
      <c r="F64" s="4">
        <v>550.9</v>
      </c>
    </row>
    <row r="65" spans="2:6" ht="31.05" customHeight="1" x14ac:dyDescent="0.3">
      <c r="B65" s="1"/>
      <c r="C65" s="24"/>
      <c r="D65" s="24"/>
      <c r="E65" s="25" t="s">
        <v>27</v>
      </c>
      <c r="F65" s="4">
        <v>0</v>
      </c>
    </row>
    <row r="66" spans="2:6" ht="31.05" customHeight="1" x14ac:dyDescent="0.3">
      <c r="B66" s="23"/>
      <c r="C66" s="24"/>
      <c r="D66" s="24"/>
      <c r="E66" s="25" t="s">
        <v>28</v>
      </c>
      <c r="F66" s="4">
        <v>81640.2</v>
      </c>
    </row>
    <row r="67" spans="2:6" ht="31.05" customHeight="1" x14ac:dyDescent="0.3">
      <c r="B67" s="1"/>
      <c r="C67" s="24"/>
      <c r="D67" s="24"/>
      <c r="E67" s="25" t="s">
        <v>29</v>
      </c>
      <c r="F67" s="4">
        <v>35819.81</v>
      </c>
    </row>
    <row r="68" spans="2:6" ht="31.05" customHeight="1" x14ac:dyDescent="0.3">
      <c r="B68" s="1"/>
      <c r="C68" s="24"/>
      <c r="D68" s="24"/>
      <c r="E68" s="25" t="s">
        <v>30</v>
      </c>
      <c r="F68" s="4">
        <v>387.5</v>
      </c>
    </row>
    <row r="69" spans="2:6" ht="31.05" customHeight="1" x14ac:dyDescent="0.3">
      <c r="B69" s="23"/>
      <c r="C69" s="24"/>
      <c r="D69" s="24"/>
      <c r="E69" s="25" t="s">
        <v>31</v>
      </c>
      <c r="F69" s="4">
        <v>91602.57</v>
      </c>
    </row>
    <row r="70" spans="2:6" ht="31.05" customHeight="1" x14ac:dyDescent="0.3">
      <c r="E70" s="25" t="s">
        <v>32</v>
      </c>
      <c r="F70" s="4">
        <v>41.3</v>
      </c>
    </row>
    <row r="71" spans="2:6" ht="31.05" customHeight="1" x14ac:dyDescent="0.3">
      <c r="E71" s="25" t="s">
        <v>33</v>
      </c>
      <c r="F71" s="4">
        <v>28.03</v>
      </c>
    </row>
    <row r="72" spans="2:6" ht="31.05" customHeight="1" x14ac:dyDescent="0.3">
      <c r="E72" s="3" t="s">
        <v>34</v>
      </c>
      <c r="F72" s="4">
        <v>0</v>
      </c>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8" spans="2:184" ht="31.05" customHeight="1" x14ac:dyDescent="0.3">
      <c r="BF98"/>
    </row>
    <row r="101" spans="2:184" ht="31.05" customHeight="1" x14ac:dyDescent="0.3">
      <c r="GB101"/>
    </row>
    <row r="102" spans="2:184" ht="31.05" customHeight="1" x14ac:dyDescent="0.3">
      <c r="FB102"/>
    </row>
    <row r="104" spans="2:184" ht="31.05" customHeight="1" x14ac:dyDescent="0.3">
      <c r="AD104"/>
    </row>
    <row r="105" spans="2:184" ht="31.05" customHeight="1" x14ac:dyDescent="0.3">
      <c r="F105"/>
      <c r="DU105"/>
    </row>
    <row r="166" spans="5:184" ht="31.05" customHeight="1" x14ac:dyDescent="0.3">
      <c r="AZ166"/>
      <c r="EV166"/>
    </row>
    <row r="169" spans="5:184" ht="31.05" customHeight="1" x14ac:dyDescent="0.3">
      <c r="GB169"/>
    </row>
    <row r="171" spans="5:184" ht="31.05" customHeight="1" x14ac:dyDescent="0.3">
      <c r="DS171"/>
    </row>
    <row r="172" spans="5:184" ht="31.05" customHeight="1" x14ac:dyDescent="0.3">
      <c r="E172"/>
    </row>
    <row r="174" spans="5:184" ht="31.05" customHeight="1" x14ac:dyDescent="0.3">
      <c r="AD174"/>
    </row>
    <row r="233" spans="3:188" ht="31.05" customHeight="1" x14ac:dyDescent="0.3">
      <c r="FC233"/>
    </row>
    <row r="235" spans="3:188" ht="31.05" customHeight="1" x14ac:dyDescent="0.3">
      <c r="GF235"/>
    </row>
    <row r="237" spans="3:188" ht="31.05" customHeight="1" x14ac:dyDescent="0.3">
      <c r="Z237"/>
    </row>
    <row r="238" spans="3:188" ht="31.05" customHeight="1" x14ac:dyDescent="0.3">
      <c r="BD238"/>
    </row>
    <row r="240" spans="3:188" ht="31.05" customHeight="1" x14ac:dyDescent="0.3">
      <c r="C240"/>
    </row>
    <row r="244" spans="133:133" ht="31.05" customHeight="1" x14ac:dyDescent="0.3">
      <c r="EC244"/>
    </row>
    <row r="302" spans="26:54" ht="31.05" customHeight="1" x14ac:dyDescent="0.3">
      <c r="BB302"/>
    </row>
    <row r="303" spans="26:54" ht="31.05" customHeight="1" x14ac:dyDescent="0.3">
      <c r="Z303"/>
    </row>
    <row r="308" spans="3:3" ht="31.05" customHeight="1" x14ac:dyDescent="0.3">
      <c r="C308"/>
    </row>
  </sheetData>
  <mergeCells count="23">
    <mergeCell ref="B61:B62"/>
    <mergeCell ref="C61:D61"/>
    <mergeCell ref="D19:F19"/>
    <mergeCell ref="G19:I19"/>
    <mergeCell ref="J19:L19"/>
    <mergeCell ref="B20:L20"/>
    <mergeCell ref="B21:C21"/>
    <mergeCell ref="D21:F21"/>
    <mergeCell ref="G21:I21"/>
    <mergeCell ref="J21:L21"/>
    <mergeCell ref="B16:L16"/>
    <mergeCell ref="D17:F17"/>
    <mergeCell ref="G17:I17"/>
    <mergeCell ref="J17:L17"/>
    <mergeCell ref="D18:F18"/>
    <mergeCell ref="G18:I18"/>
    <mergeCell ref="J18:L18"/>
    <mergeCell ref="B10:B13"/>
    <mergeCell ref="B2:C3"/>
    <mergeCell ref="D2:F2"/>
    <mergeCell ref="G2:I2"/>
    <mergeCell ref="J2:L2"/>
    <mergeCell ref="B4:B9"/>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D57222-A174-4930-84FF-7AAD3A2C061D}">
  <dimension ref="B2:L97"/>
  <sheetViews>
    <sheetView zoomScale="10" zoomScaleNormal="10" workbookViewId="0">
      <selection activeCell="DA89" sqref="DA8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20339.769999999997</v>
      </c>
      <c r="E4" s="33">
        <f>SUM(E5,E7:E9)</f>
        <v>21606.65</v>
      </c>
      <c r="F4" s="45">
        <f>(E4-D4)/D4</f>
        <v>6.2285856723060529E-2</v>
      </c>
      <c r="G4" s="33">
        <f t="shared" ref="G4:J4" si="0">SUM(G5,G7:G9)</f>
        <v>27755.910000000003</v>
      </c>
      <c r="H4" s="33">
        <f t="shared" si="0"/>
        <v>28002.38</v>
      </c>
      <c r="I4" s="45">
        <f>(H4-G4)/G4</f>
        <v>8.8799106208370584E-3</v>
      </c>
      <c r="J4" s="33">
        <f t="shared" si="0"/>
        <v>28255.25</v>
      </c>
      <c r="K4" s="33">
        <f>SUM(K5,K7:K9)</f>
        <v>28268.240000000002</v>
      </c>
      <c r="L4" s="45">
        <f>(K4-J4)/J4</f>
        <v>4.5973757089396133E-4</v>
      </c>
    </row>
    <row r="5" spans="2:12" ht="31.05" customHeight="1" x14ac:dyDescent="0.3">
      <c r="B5" s="74"/>
      <c r="C5" s="27" t="s">
        <v>13</v>
      </c>
      <c r="D5" s="7">
        <v>13380.05</v>
      </c>
      <c r="E5" s="7">
        <v>13366.37</v>
      </c>
      <c r="F5" s="45">
        <f t="shared" ref="F5:F13" si="1">(E5-D5)/D5</f>
        <v>-1.0224177039696019E-3</v>
      </c>
      <c r="G5" s="7">
        <v>13735.76</v>
      </c>
      <c r="H5" s="7">
        <v>13669.6</v>
      </c>
      <c r="I5" s="45">
        <f t="shared" ref="I5:I13" si="2">(H5-G5)/G5</f>
        <v>-4.8166246352586133E-3</v>
      </c>
      <c r="J5" s="7">
        <v>13988.82</v>
      </c>
      <c r="K5" s="7">
        <v>13912.73</v>
      </c>
      <c r="L5" s="45">
        <f t="shared" ref="L5:L13" si="3">(K5-J5)/J5</f>
        <v>-5.439343704472582E-3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74"/>
      <c r="C7" s="28" t="s">
        <v>19</v>
      </c>
      <c r="D7" s="7">
        <v>4833.58</v>
      </c>
      <c r="E7" s="7">
        <v>4801.8900000000003</v>
      </c>
      <c r="F7" s="45">
        <f t="shared" si="1"/>
        <v>-6.5562171309877151E-3</v>
      </c>
      <c r="G7" s="7">
        <v>10208.75</v>
      </c>
      <c r="H7" s="7">
        <v>10057.52</v>
      </c>
      <c r="I7" s="45">
        <f t="shared" si="2"/>
        <v>-1.4813762703563077E-2</v>
      </c>
      <c r="J7" s="7">
        <v>10160.780000000001</v>
      </c>
      <c r="K7" s="7">
        <v>9887.5300000000007</v>
      </c>
      <c r="L7" s="45">
        <f t="shared" si="3"/>
        <v>-2.6892620448430139E-2</v>
      </c>
    </row>
    <row r="8" spans="2:12" ht="31.05" customHeight="1" x14ac:dyDescent="0.3">
      <c r="B8" s="74"/>
      <c r="C8" s="28" t="s">
        <v>15</v>
      </c>
      <c r="D8" s="9"/>
      <c r="E8" s="9">
        <v>3357.17</v>
      </c>
      <c r="F8" s="45" t="s">
        <v>14</v>
      </c>
      <c r="G8" s="46"/>
      <c r="H8" s="7">
        <v>2620.7399999999998</v>
      </c>
      <c r="I8" s="45" t="s">
        <v>14</v>
      </c>
      <c r="J8" s="7"/>
      <c r="K8" s="7">
        <v>2486.79</v>
      </c>
      <c r="L8" s="45" t="s">
        <v>14</v>
      </c>
    </row>
    <row r="9" spans="2:12" ht="31.05" customHeight="1" thickBot="1" x14ac:dyDescent="0.35">
      <c r="B9" s="75"/>
      <c r="C9" s="29" t="s">
        <v>16</v>
      </c>
      <c r="D9" s="12">
        <v>2126.14</v>
      </c>
      <c r="E9" s="12">
        <v>81.22</v>
      </c>
      <c r="F9" s="45">
        <f t="shared" si="1"/>
        <v>-0.96179931707225297</v>
      </c>
      <c r="G9" s="17">
        <v>3811.4</v>
      </c>
      <c r="H9" s="17">
        <v>1654.52</v>
      </c>
      <c r="I9" s="45">
        <f t="shared" si="2"/>
        <v>-0.56590229312063811</v>
      </c>
      <c r="J9" s="17">
        <v>4105.6499999999996</v>
      </c>
      <c r="K9" s="17">
        <v>1981.19</v>
      </c>
      <c r="L9" s="45">
        <f t="shared" si="3"/>
        <v>-0.51744790715233879</v>
      </c>
    </row>
    <row r="10" spans="2:12" ht="31.05" customHeight="1" thickTop="1" x14ac:dyDescent="0.3">
      <c r="B10" s="78" t="s">
        <v>43</v>
      </c>
      <c r="C10" s="27" t="s">
        <v>44</v>
      </c>
      <c r="D10" s="15">
        <f>SUM(D11:D13)</f>
        <v>22815.43</v>
      </c>
      <c r="E10" s="15">
        <f>SUM(E11:E13)</f>
        <v>20934.620000000003</v>
      </c>
      <c r="F10" s="45">
        <f t="shared" si="1"/>
        <v>-8.243587782478777E-2</v>
      </c>
      <c r="G10" s="15">
        <f>SUM(G11:G13)</f>
        <v>18886.419999999998</v>
      </c>
      <c r="H10" s="15">
        <f t="shared" ref="H10:K10" si="4">SUM(H11:H13)</f>
        <v>18411.8</v>
      </c>
      <c r="I10" s="45">
        <f t="shared" si="2"/>
        <v>-2.5130225844813312E-2</v>
      </c>
      <c r="J10" s="15">
        <f>SUM(J11:J13)</f>
        <v>16962.46</v>
      </c>
      <c r="K10" s="15">
        <f t="shared" si="4"/>
        <v>16723.759999999998</v>
      </c>
      <c r="L10" s="45">
        <f t="shared" si="3"/>
        <v>-1.4072251312604466E-2</v>
      </c>
    </row>
    <row r="11" spans="2:12" ht="31.05" customHeight="1" x14ac:dyDescent="0.3">
      <c r="B11" s="74"/>
      <c r="C11" s="27" t="s">
        <v>20</v>
      </c>
      <c r="D11" s="7">
        <v>18942.5</v>
      </c>
      <c r="E11" s="7">
        <v>17357.27</v>
      </c>
      <c r="F11" s="45">
        <f t="shared" si="1"/>
        <v>-8.3686419427213915E-2</v>
      </c>
      <c r="G11" s="7">
        <v>15126.66</v>
      </c>
      <c r="H11" s="7">
        <v>14766.73</v>
      </c>
      <c r="I11" s="45">
        <f t="shared" si="2"/>
        <v>-2.3794413307365956E-2</v>
      </c>
      <c r="J11" s="7">
        <v>13628.29</v>
      </c>
      <c r="K11" s="7">
        <v>13419.59</v>
      </c>
      <c r="L11" s="45">
        <f t="shared" si="3"/>
        <v>-1.5313733417765598E-2</v>
      </c>
    </row>
    <row r="12" spans="2:12" ht="31.05" customHeight="1" x14ac:dyDescent="0.3">
      <c r="B12" s="74"/>
      <c r="C12" s="27" t="s">
        <v>21</v>
      </c>
      <c r="D12" s="7">
        <v>1978.69</v>
      </c>
      <c r="E12" s="16">
        <v>1839.29</v>
      </c>
      <c r="F12" s="45">
        <f t="shared" si="1"/>
        <v>-7.0450651693797453E-2</v>
      </c>
      <c r="G12" s="7">
        <v>1525.62</v>
      </c>
      <c r="H12" s="16">
        <v>1456.69</v>
      </c>
      <c r="I12" s="45">
        <f t="shared" si="2"/>
        <v>-4.5181631074579412E-2</v>
      </c>
      <c r="J12" s="7">
        <v>1318.99</v>
      </c>
      <c r="K12" s="16">
        <v>1309.73</v>
      </c>
      <c r="L12" s="45">
        <f t="shared" si="3"/>
        <v>-7.0205232791757258E-3</v>
      </c>
    </row>
    <row r="13" spans="2:12" ht="31.05" customHeight="1" x14ac:dyDescent="0.3">
      <c r="B13" s="74"/>
      <c r="C13" s="38" t="s">
        <v>22</v>
      </c>
      <c r="D13" s="39">
        <v>1894.24</v>
      </c>
      <c r="E13" s="39">
        <v>1738.06</v>
      </c>
      <c r="F13" s="45">
        <f t="shared" si="1"/>
        <v>-8.244995354337363E-2</v>
      </c>
      <c r="G13" s="39">
        <v>2234.14</v>
      </c>
      <c r="H13" s="39">
        <v>2188.38</v>
      </c>
      <c r="I13" s="45">
        <f t="shared" si="2"/>
        <v>-2.0482154206987818E-2</v>
      </c>
      <c r="J13" s="39">
        <v>2015.18</v>
      </c>
      <c r="K13" s="39">
        <v>1994.44</v>
      </c>
      <c r="L13" s="45">
        <f t="shared" si="3"/>
        <v>-1.0291884595916994E-2</v>
      </c>
    </row>
    <row r="14" spans="2:12" ht="31.05" customHeight="1" thickBot="1" x14ac:dyDescent="0.35">
      <c r="B14" s="75"/>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42541.270000000004</v>
      </c>
      <c r="F15" s="43">
        <f t="shared" ref="F15" si="5">(E15-D15)/D15</f>
        <v>-1.4226095580601944E-2</v>
      </c>
      <c r="G15" s="42">
        <f>G4+G10</f>
        <v>46642.33</v>
      </c>
      <c r="H15" s="42">
        <f>H4+H10</f>
        <v>46414.18</v>
      </c>
      <c r="I15" s="43">
        <f t="shared" ref="I15" si="6">(H15-G15)/G15</f>
        <v>-4.8914794779763675E-3</v>
      </c>
      <c r="J15" s="42">
        <f>J4+J10</f>
        <v>45217.71</v>
      </c>
      <c r="K15" s="42">
        <f>K4+K10</f>
        <v>44992</v>
      </c>
      <c r="L15" s="43">
        <f t="shared" ref="L15" si="7">(K15-J15)/J15</f>
        <v>-4.9916282801583519E-3</v>
      </c>
    </row>
    <row r="16" spans="2:12"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613.92999999999302</v>
      </c>
      <c r="E17" s="71"/>
      <c r="F17" s="72"/>
      <c r="G17" s="70">
        <f>G15-H15</f>
        <v>228.15000000000146</v>
      </c>
      <c r="H17" s="71"/>
      <c r="I17" s="72"/>
      <c r="J17" s="70">
        <f>J15-K15</f>
        <v>225.70999999999913</v>
      </c>
      <c r="K17" s="71"/>
      <c r="L17" s="72"/>
    </row>
    <row r="18" spans="2:12" ht="31.05" customHeight="1" x14ac:dyDescent="0.3">
      <c r="B18" s="6"/>
      <c r="C18" s="27" t="s">
        <v>36</v>
      </c>
      <c r="D18" s="79">
        <f>D4-E4</f>
        <v>-1266.8800000000047</v>
      </c>
      <c r="E18" s="80"/>
      <c r="F18" s="81"/>
      <c r="G18" s="79">
        <f>G4-H4</f>
        <v>-246.46999999999753</v>
      </c>
      <c r="H18" s="80"/>
      <c r="I18" s="81"/>
      <c r="J18" s="79">
        <f>J4-K4</f>
        <v>-12.990000000001601</v>
      </c>
      <c r="K18" s="80"/>
      <c r="L18" s="81"/>
    </row>
    <row r="19" spans="2:12" ht="31.05" customHeight="1" x14ac:dyDescent="0.3">
      <c r="B19" s="6"/>
      <c r="C19" s="27" t="s">
        <v>37</v>
      </c>
      <c r="D19" s="79">
        <f>D10-E10</f>
        <v>1880.8099999999977</v>
      </c>
      <c r="E19" s="80"/>
      <c r="F19" s="81"/>
      <c r="G19" s="79">
        <f>G10-H10</f>
        <v>474.61999999999898</v>
      </c>
      <c r="H19" s="80"/>
      <c r="I19" s="81"/>
      <c r="J19" s="79">
        <f>J10-K10</f>
        <v>238.70000000000073</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0.18287128742363151</v>
      </c>
      <c r="E21" s="89"/>
      <c r="F21" s="90"/>
      <c r="G21" s="88">
        <f>G17/H9</f>
        <v>0.13789497860406733</v>
      </c>
      <c r="H21" s="89"/>
      <c r="I21" s="90"/>
      <c r="J21" s="88">
        <f>J17/K9</f>
        <v>0.11392647853057966</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95F14-F859-45A8-87B7-0252FD93BD37}">
  <dimension ref="A2:AJ97"/>
  <sheetViews>
    <sheetView zoomScale="40" zoomScaleNormal="40" workbookViewId="0">
      <selection activeCell="AC22" sqref="AC2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24" ht="31.05" customHeight="1" x14ac:dyDescent="0.3">
      <c r="B2" s="76" t="s">
        <v>12</v>
      </c>
      <c r="C2" s="76"/>
      <c r="D2" s="73" t="s">
        <v>38</v>
      </c>
      <c r="E2" s="73"/>
      <c r="F2" s="73"/>
      <c r="G2" s="73" t="s">
        <v>39</v>
      </c>
      <c r="H2" s="73"/>
      <c r="I2" s="73"/>
      <c r="J2" s="73" t="s">
        <v>40</v>
      </c>
      <c r="K2" s="73"/>
      <c r="L2" s="73"/>
      <c r="N2" s="54" t="s">
        <v>50</v>
      </c>
      <c r="O2" s="55"/>
      <c r="P2" s="55"/>
      <c r="Q2" s="55"/>
      <c r="R2" s="55"/>
      <c r="S2" s="55"/>
      <c r="T2" s="55"/>
      <c r="U2" s="55"/>
      <c r="V2" s="55"/>
      <c r="W2" s="55"/>
      <c r="X2" s="56"/>
    </row>
    <row r="3" spans="2:24" ht="31.05" customHeight="1" thickBot="1" x14ac:dyDescent="0.35">
      <c r="B3" s="77"/>
      <c r="C3" s="77"/>
      <c r="D3" s="34" t="s">
        <v>0</v>
      </c>
      <c r="E3" s="34" t="s">
        <v>1</v>
      </c>
      <c r="F3" s="35" t="s">
        <v>17</v>
      </c>
      <c r="G3" s="34" t="s">
        <v>0</v>
      </c>
      <c r="H3" s="34" t="s">
        <v>1</v>
      </c>
      <c r="I3" s="36" t="s">
        <v>17</v>
      </c>
      <c r="J3" s="34" t="s">
        <v>0</v>
      </c>
      <c r="K3" s="34" t="s">
        <v>1</v>
      </c>
      <c r="L3" s="35" t="s">
        <v>17</v>
      </c>
      <c r="N3" s="57" t="s">
        <v>51</v>
      </c>
      <c r="X3" s="58"/>
    </row>
    <row r="4" spans="2:24" ht="31.05" customHeight="1" thickTop="1" x14ac:dyDescent="0.3">
      <c r="B4" s="74" t="s">
        <v>41</v>
      </c>
      <c r="C4" s="32" t="s">
        <v>42</v>
      </c>
      <c r="D4" s="91" t="s">
        <v>49</v>
      </c>
      <c r="E4" s="92"/>
      <c r="F4" s="92"/>
      <c r="G4" s="92"/>
      <c r="H4" s="92"/>
      <c r="I4" s="93"/>
      <c r="J4" s="33">
        <f t="shared" ref="J4" si="0">SUM(J5,J7:J9)</f>
        <v>48026.11</v>
      </c>
      <c r="K4" s="33">
        <f>SUM(K5,K7:K9)</f>
        <v>45327.979999999996</v>
      </c>
      <c r="L4" s="45">
        <f>(K4-J4)/J4</f>
        <v>-5.618048182540715E-2</v>
      </c>
      <c r="N4" s="57" t="s">
        <v>94</v>
      </c>
      <c r="X4" s="58"/>
    </row>
    <row r="5" spans="2:24" ht="31.05" customHeight="1" x14ac:dyDescent="0.3">
      <c r="B5" s="74"/>
      <c r="C5" s="27" t="s">
        <v>13</v>
      </c>
      <c r="D5" s="94"/>
      <c r="E5" s="95"/>
      <c r="F5" s="95"/>
      <c r="G5" s="95"/>
      <c r="H5" s="95"/>
      <c r="I5" s="96"/>
      <c r="J5" s="7">
        <v>14929.36</v>
      </c>
      <c r="K5" s="7">
        <v>13523.96</v>
      </c>
      <c r="L5" s="45">
        <f t="shared" ref="L5:L13" si="1">(K5-J5)/J5</f>
        <v>-9.4136654216925672E-2</v>
      </c>
      <c r="N5" s="57" t="s">
        <v>95</v>
      </c>
      <c r="X5" s="58"/>
    </row>
    <row r="6" spans="2:24" ht="31.05" hidden="1" customHeight="1" x14ac:dyDescent="0.3">
      <c r="B6" s="74"/>
      <c r="C6" s="27" t="s">
        <v>18</v>
      </c>
      <c r="D6" s="94"/>
      <c r="E6" s="95"/>
      <c r="F6" s="95"/>
      <c r="G6" s="95"/>
      <c r="H6" s="95"/>
      <c r="I6" s="96"/>
      <c r="J6" s="7" t="e">
        <f>#REF!</f>
        <v>#REF!</v>
      </c>
      <c r="K6" s="7" t="e">
        <f>#REF!</f>
        <v>#REF!</v>
      </c>
      <c r="L6" s="45" t="e">
        <f t="shared" si="1"/>
        <v>#REF!</v>
      </c>
      <c r="N6" s="57"/>
      <c r="X6" s="58"/>
    </row>
    <row r="7" spans="2:24" ht="31.05" customHeight="1" x14ac:dyDescent="0.3">
      <c r="B7" s="74"/>
      <c r="C7" s="28" t="s">
        <v>19</v>
      </c>
      <c r="D7" s="94"/>
      <c r="E7" s="95"/>
      <c r="F7" s="95"/>
      <c r="G7" s="95"/>
      <c r="H7" s="95"/>
      <c r="I7" s="96"/>
      <c r="J7" s="7">
        <v>24647.05</v>
      </c>
      <c r="K7" s="7">
        <v>17793.32</v>
      </c>
      <c r="L7" s="45">
        <f t="shared" si="1"/>
        <v>-0.27807506375002283</v>
      </c>
      <c r="N7" s="57" t="s">
        <v>54</v>
      </c>
      <c r="X7" s="58"/>
    </row>
    <row r="8" spans="2:24" ht="31.05" customHeight="1" x14ac:dyDescent="0.3">
      <c r="B8" s="74"/>
      <c r="C8" s="28" t="s">
        <v>15</v>
      </c>
      <c r="D8" s="94"/>
      <c r="E8" s="95"/>
      <c r="F8" s="95"/>
      <c r="G8" s="95"/>
      <c r="H8" s="95"/>
      <c r="I8" s="96"/>
      <c r="J8" s="11"/>
      <c r="K8" s="7">
        <v>8444.5400000000009</v>
      </c>
      <c r="L8" s="45" t="s">
        <v>14</v>
      </c>
      <c r="N8" s="57"/>
      <c r="X8" s="58"/>
    </row>
    <row r="9" spans="2:24" ht="31.05" customHeight="1" thickBot="1" x14ac:dyDescent="0.35">
      <c r="B9" s="75"/>
      <c r="C9" s="29" t="s">
        <v>16</v>
      </c>
      <c r="D9" s="94"/>
      <c r="E9" s="95"/>
      <c r="F9" s="95"/>
      <c r="G9" s="95"/>
      <c r="H9" s="95"/>
      <c r="I9" s="96"/>
      <c r="J9" s="14">
        <v>8449.7000000000007</v>
      </c>
      <c r="K9" s="17">
        <v>5566.16</v>
      </c>
      <c r="L9" s="45">
        <f t="shared" si="1"/>
        <v>-0.34125945299833138</v>
      </c>
      <c r="N9" s="57"/>
      <c r="X9" s="58"/>
    </row>
    <row r="10" spans="2:24" ht="31.05" customHeight="1" thickTop="1" x14ac:dyDescent="0.3">
      <c r="B10" s="78" t="s">
        <v>43</v>
      </c>
      <c r="C10" s="27" t="s">
        <v>44</v>
      </c>
      <c r="D10" s="94"/>
      <c r="E10" s="95"/>
      <c r="F10" s="95"/>
      <c r="G10" s="95"/>
      <c r="H10" s="95"/>
      <c r="I10" s="96"/>
      <c r="J10" s="15">
        <f t="shared" ref="J10:K10" si="2">SUM(J11:J13)</f>
        <v>9730.8700000000008</v>
      </c>
      <c r="K10" s="15">
        <f t="shared" si="2"/>
        <v>9973.9</v>
      </c>
      <c r="L10" s="45">
        <f t="shared" si="1"/>
        <v>2.4975156383755904E-2</v>
      </c>
      <c r="N10" s="57"/>
      <c r="X10" s="58"/>
    </row>
    <row r="11" spans="2:24" ht="31.05" customHeight="1" x14ac:dyDescent="0.3">
      <c r="B11" s="74"/>
      <c r="C11" s="27" t="s">
        <v>20</v>
      </c>
      <c r="D11" s="94"/>
      <c r="E11" s="95"/>
      <c r="F11" s="95"/>
      <c r="G11" s="95"/>
      <c r="H11" s="95"/>
      <c r="I11" s="96"/>
      <c r="J11" s="7">
        <v>8029.39</v>
      </c>
      <c r="K11" s="7">
        <v>8160.49</v>
      </c>
      <c r="L11" s="45">
        <f t="shared" si="1"/>
        <v>1.6327516785210265E-2</v>
      </c>
      <c r="N11" s="57"/>
      <c r="X11" s="58"/>
    </row>
    <row r="12" spans="2:24" ht="31.05" customHeight="1" x14ac:dyDescent="0.3">
      <c r="B12" s="74"/>
      <c r="C12" s="27" t="s">
        <v>21</v>
      </c>
      <c r="D12" s="94"/>
      <c r="E12" s="95"/>
      <c r="F12" s="95"/>
      <c r="G12" s="95"/>
      <c r="H12" s="95"/>
      <c r="I12" s="96"/>
      <c r="J12" s="7">
        <v>878.66</v>
      </c>
      <c r="K12" s="16">
        <v>970.93</v>
      </c>
      <c r="L12" s="45">
        <f t="shared" si="1"/>
        <v>0.10501217763412467</v>
      </c>
      <c r="N12" s="57"/>
      <c r="X12" s="58"/>
    </row>
    <row r="13" spans="2:24" ht="31.05" customHeight="1" x14ac:dyDescent="0.3">
      <c r="B13" s="74"/>
      <c r="C13" s="38" t="s">
        <v>22</v>
      </c>
      <c r="D13" s="94"/>
      <c r="E13" s="95"/>
      <c r="F13" s="95"/>
      <c r="G13" s="95"/>
      <c r="H13" s="95"/>
      <c r="I13" s="96"/>
      <c r="J13" s="39">
        <v>822.82</v>
      </c>
      <c r="K13" s="39">
        <v>842.48</v>
      </c>
      <c r="L13" s="45">
        <f t="shared" si="1"/>
        <v>2.3893439634427902E-2</v>
      </c>
      <c r="N13" s="57"/>
      <c r="X13" s="58"/>
    </row>
    <row r="14" spans="2:24" ht="31.05" customHeight="1" thickBot="1" x14ac:dyDescent="0.35">
      <c r="B14" s="75"/>
      <c r="C14" s="30" t="s">
        <v>48</v>
      </c>
      <c r="D14" s="97"/>
      <c r="E14" s="98"/>
      <c r="F14" s="98"/>
      <c r="G14" s="98"/>
      <c r="H14" s="98"/>
      <c r="I14" s="99"/>
      <c r="J14" s="17">
        <v>6691.11</v>
      </c>
      <c r="K14" s="17">
        <v>352.79</v>
      </c>
      <c r="L14" s="45" t="s">
        <v>14</v>
      </c>
      <c r="N14" s="57" t="s">
        <v>96</v>
      </c>
      <c r="X14" s="58"/>
    </row>
    <row r="15" spans="2:2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c r="N15" s="59" t="s">
        <v>97</v>
      </c>
      <c r="X15" s="60"/>
    </row>
    <row r="16" spans="2:24" ht="31.05" customHeight="1" x14ac:dyDescent="0.3">
      <c r="B16" s="67"/>
      <c r="C16" s="68"/>
      <c r="D16" s="68"/>
      <c r="E16" s="68"/>
      <c r="F16" s="68"/>
      <c r="G16" s="68"/>
      <c r="H16" s="68"/>
      <c r="I16" s="68"/>
      <c r="J16" s="68"/>
      <c r="K16" s="68"/>
      <c r="L16" s="69"/>
      <c r="N16" s="57" t="s">
        <v>57</v>
      </c>
      <c r="X16" s="58"/>
    </row>
    <row r="17" spans="2:24" ht="31.05" customHeight="1" x14ac:dyDescent="0.3">
      <c r="B17" s="2" t="s">
        <v>45</v>
      </c>
      <c r="C17" s="27" t="s">
        <v>35</v>
      </c>
      <c r="D17" s="100" t="s">
        <v>49</v>
      </c>
      <c r="E17" s="101"/>
      <c r="F17" s="101"/>
      <c r="G17" s="101"/>
      <c r="H17" s="101"/>
      <c r="I17" s="102"/>
      <c r="J17" s="70">
        <f>J15-K15</f>
        <v>2455.1000000000058</v>
      </c>
      <c r="K17" s="71"/>
      <c r="L17" s="72"/>
      <c r="N17" s="57"/>
      <c r="X17" s="58"/>
    </row>
    <row r="18" spans="2:24" ht="31.05" customHeight="1" x14ac:dyDescent="0.3">
      <c r="B18" s="6"/>
      <c r="C18" s="27" t="s">
        <v>36</v>
      </c>
      <c r="D18" s="103"/>
      <c r="E18" s="104"/>
      <c r="F18" s="104"/>
      <c r="G18" s="104"/>
      <c r="H18" s="104"/>
      <c r="I18" s="105"/>
      <c r="J18" s="79">
        <f>J4-K4</f>
        <v>2698.1300000000047</v>
      </c>
      <c r="K18" s="80"/>
      <c r="L18" s="81"/>
      <c r="N18" s="57"/>
      <c r="O18" s="3" t="s">
        <v>98</v>
      </c>
      <c r="P18" s="3">
        <v>10000</v>
      </c>
      <c r="Q18" s="3">
        <f>J14*1000000</f>
        <v>6691110000</v>
      </c>
      <c r="X18" s="58"/>
    </row>
    <row r="19" spans="2:24" ht="31.05" customHeight="1" x14ac:dyDescent="0.3">
      <c r="B19" s="6"/>
      <c r="C19" s="27" t="s">
        <v>37</v>
      </c>
      <c r="D19" s="106"/>
      <c r="E19" s="107"/>
      <c r="F19" s="107"/>
      <c r="G19" s="107"/>
      <c r="H19" s="107"/>
      <c r="I19" s="108"/>
      <c r="J19" s="79">
        <f>J10-K10</f>
        <v>-243.02999999999884</v>
      </c>
      <c r="K19" s="80"/>
      <c r="L19" s="81"/>
      <c r="N19" s="57"/>
      <c r="X19" s="58"/>
    </row>
    <row r="20" spans="2:24" ht="31.05" customHeight="1" x14ac:dyDescent="0.3">
      <c r="B20" s="85"/>
      <c r="C20" s="86"/>
      <c r="D20" s="86"/>
      <c r="E20" s="86"/>
      <c r="F20" s="86"/>
      <c r="G20" s="86"/>
      <c r="H20" s="86"/>
      <c r="I20" s="86"/>
      <c r="J20" s="86"/>
      <c r="K20" s="86"/>
      <c r="L20" s="87"/>
      <c r="N20" s="57"/>
      <c r="O20" s="3" t="s">
        <v>99</v>
      </c>
      <c r="Q20" s="61">
        <f>Q18/P18</f>
        <v>669111</v>
      </c>
      <c r="X20" s="58"/>
    </row>
    <row r="21" spans="2:24" ht="31.05" customHeight="1" x14ac:dyDescent="0.3">
      <c r="B21" s="83" t="s">
        <v>46</v>
      </c>
      <c r="C21" s="84"/>
      <c r="D21" s="88" t="s">
        <v>49</v>
      </c>
      <c r="E21" s="89"/>
      <c r="F21" s="89"/>
      <c r="G21" s="89"/>
      <c r="H21" s="89"/>
      <c r="I21" s="90"/>
      <c r="J21" s="88">
        <f>J17/K9</f>
        <v>0.44107607398996901</v>
      </c>
      <c r="K21" s="89"/>
      <c r="L21" s="90"/>
      <c r="N21" s="57"/>
      <c r="Q21" s="25">
        <f>Q20/20</f>
        <v>33455.550000000003</v>
      </c>
      <c r="X21" s="58"/>
    </row>
    <row r="22" spans="2:24" ht="31.05" customHeight="1" x14ac:dyDescent="0.3">
      <c r="N22" s="57"/>
      <c r="Q22" s="25">
        <f>Q21/365</f>
        <v>91.659041095890416</v>
      </c>
      <c r="X22" s="58"/>
    </row>
    <row r="23" spans="2:24" ht="31.05" customHeight="1" x14ac:dyDescent="0.3">
      <c r="N23" s="62"/>
      <c r="O23" s="63"/>
      <c r="P23" s="63"/>
      <c r="Q23" s="64">
        <f>Q22/24</f>
        <v>3.8191267123287673</v>
      </c>
      <c r="R23" s="63"/>
      <c r="S23" s="63"/>
      <c r="T23" s="63"/>
      <c r="U23" s="63"/>
      <c r="V23" s="63"/>
      <c r="W23" s="63"/>
      <c r="X23" s="65"/>
    </row>
    <row r="25" spans="2:24" ht="31.05" customHeight="1" x14ac:dyDescent="0.3">
      <c r="E25" s="22"/>
    </row>
    <row r="61" spans="2:7" ht="31.05" customHeight="1" x14ac:dyDescent="0.3">
      <c r="B61" s="82"/>
      <c r="C61" s="82"/>
      <c r="D61" s="82"/>
      <c r="E61" s="3" t="s">
        <v>23</v>
      </c>
      <c r="F61" s="4">
        <v>0</v>
      </c>
      <c r="G61" s="3">
        <v>0</v>
      </c>
    </row>
    <row r="62" spans="2:7" ht="31.05" customHeight="1" x14ac:dyDescent="0.3">
      <c r="B62" s="82"/>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21:C21"/>
    <mergeCell ref="D21:I21"/>
    <mergeCell ref="J21:L21"/>
    <mergeCell ref="B61:B62"/>
    <mergeCell ref="C61:D61"/>
    <mergeCell ref="B20:L20"/>
    <mergeCell ref="B2:C3"/>
    <mergeCell ref="D2:F2"/>
    <mergeCell ref="G2:I2"/>
    <mergeCell ref="J2:L2"/>
    <mergeCell ref="B4:B9"/>
    <mergeCell ref="D4:I14"/>
    <mergeCell ref="B10:B14"/>
    <mergeCell ref="B16:L16"/>
    <mergeCell ref="D17:I19"/>
    <mergeCell ref="J17:L17"/>
    <mergeCell ref="J18:L18"/>
    <mergeCell ref="J19:L19"/>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6AE58-27F8-4F52-B8F4-075E0DF81CDC}">
  <dimension ref="B2:FW174"/>
  <sheetViews>
    <sheetView topLeftCell="A53" zoomScale="25" zoomScaleNormal="25" workbookViewId="0">
      <selection activeCell="CM61" sqref="CM61"/>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20339.769999999997</v>
      </c>
      <c r="E4" s="33">
        <f>SUM(E5,E7:E9)</f>
        <v>21611.075046759997</v>
      </c>
      <c r="F4" s="45">
        <f>(E4-D4)/D4</f>
        <v>6.2503413104474673E-2</v>
      </c>
      <c r="G4" s="33">
        <f t="shared" ref="G4:J4" si="0">SUM(G5,G7:G9)</f>
        <v>27755.910000000003</v>
      </c>
      <c r="H4" s="33">
        <f t="shared" si="0"/>
        <v>28030.932272030001</v>
      </c>
      <c r="I4" s="45">
        <f>(H4-G4)/G4</f>
        <v>9.9086022411081845E-3</v>
      </c>
      <c r="J4" s="33">
        <f t="shared" si="0"/>
        <v>28255.25</v>
      </c>
      <c r="K4" s="33">
        <f>SUM(K5,K7:K9)</f>
        <v>28241.424922940001</v>
      </c>
      <c r="L4" s="45">
        <f>(K4-J4)/J4</f>
        <v>-4.8929232832832395E-4</v>
      </c>
    </row>
    <row r="5" spans="2:12" ht="31.05" customHeight="1" x14ac:dyDescent="0.3">
      <c r="B5" s="74"/>
      <c r="C5" s="27" t="s">
        <v>13</v>
      </c>
      <c r="D5" s="7">
        <v>13380.05</v>
      </c>
      <c r="E5" s="7">
        <f>13364835046.76/1000000</f>
        <v>13364.835046759999</v>
      </c>
      <c r="F5" s="45">
        <f t="shared" ref="F5:F13" si="1">(E5-D5)/D5</f>
        <v>-1.137137248366029E-3</v>
      </c>
      <c r="G5" s="7">
        <v>13735.76</v>
      </c>
      <c r="H5" s="7">
        <f>13668052272.03/1000000</f>
        <v>13668.052272030001</v>
      </c>
      <c r="I5" s="45">
        <f t="shared" ref="I5:I13" si="2">(H5-G5)/G5</f>
        <v>-4.9293033636288643E-3</v>
      </c>
      <c r="J5" s="7">
        <v>13988.82</v>
      </c>
      <c r="K5" s="7">
        <f>13913514922.94/1000000</f>
        <v>13913.514922940001</v>
      </c>
      <c r="L5" s="45">
        <f t="shared" ref="L5:L13" si="3">(K5-J5)/J5</f>
        <v>-5.3832329717587645E-3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74"/>
      <c r="C7" s="28" t="s">
        <v>19</v>
      </c>
      <c r="D7" s="7">
        <v>4833.58</v>
      </c>
      <c r="E7" s="7">
        <v>4795.58</v>
      </c>
      <c r="F7" s="45">
        <f t="shared" si="1"/>
        <v>-7.8616677493700323E-3</v>
      </c>
      <c r="G7" s="7">
        <v>10208.75</v>
      </c>
      <c r="H7" s="7">
        <v>10087.14</v>
      </c>
      <c r="I7" s="45">
        <f t="shared" si="2"/>
        <v>-1.1912330108975201E-2</v>
      </c>
      <c r="J7" s="7">
        <v>10160.780000000001</v>
      </c>
      <c r="K7" s="7">
        <v>9863.01</v>
      </c>
      <c r="L7" s="45">
        <f t="shared" si="3"/>
        <v>-2.9305821009804407E-2</v>
      </c>
    </row>
    <row r="8" spans="2:12" ht="31.05" customHeight="1" x14ac:dyDescent="0.3">
      <c r="B8" s="74"/>
      <c r="C8" s="28" t="s">
        <v>15</v>
      </c>
      <c r="D8" s="9">
        <v>0</v>
      </c>
      <c r="E8" s="9">
        <v>3277.13</v>
      </c>
      <c r="F8" s="45" t="s">
        <v>14</v>
      </c>
      <c r="G8" s="10"/>
      <c r="H8" s="7">
        <v>2557.88</v>
      </c>
      <c r="I8" s="45" t="s">
        <v>14</v>
      </c>
      <c r="J8" s="11"/>
      <c r="K8" s="7">
        <v>2267.36</v>
      </c>
      <c r="L8" s="45" t="s">
        <v>14</v>
      </c>
    </row>
    <row r="9" spans="2:12" ht="31.05" customHeight="1" thickBot="1" x14ac:dyDescent="0.35">
      <c r="B9" s="75"/>
      <c r="C9" s="29" t="s">
        <v>16</v>
      </c>
      <c r="D9" s="12">
        <v>2126.14</v>
      </c>
      <c r="E9" s="12">
        <v>173.53</v>
      </c>
      <c r="F9" s="45">
        <f t="shared" si="1"/>
        <v>-0.91838260885924727</v>
      </c>
      <c r="G9" s="17">
        <v>3811.4</v>
      </c>
      <c r="H9" s="17">
        <v>1717.86</v>
      </c>
      <c r="I9" s="45">
        <f t="shared" si="2"/>
        <v>-0.54928372776407619</v>
      </c>
      <c r="J9" s="17">
        <v>4105.6499999999996</v>
      </c>
      <c r="K9" s="17">
        <v>2197.54</v>
      </c>
      <c r="L9" s="45">
        <f t="shared" si="3"/>
        <v>-0.4647522316807326</v>
      </c>
    </row>
    <row r="10" spans="2:12" ht="31.05" customHeight="1" thickTop="1" x14ac:dyDescent="0.3">
      <c r="B10" s="78" t="s">
        <v>43</v>
      </c>
      <c r="C10" s="27" t="s">
        <v>44</v>
      </c>
      <c r="D10" s="15">
        <f>SUM(D11:D13)</f>
        <v>22815.43</v>
      </c>
      <c r="E10" s="15">
        <f>SUM(E11:E13)</f>
        <v>20911.972389050003</v>
      </c>
      <c r="F10" s="45">
        <f t="shared" si="1"/>
        <v>-8.3428522318010123E-2</v>
      </c>
      <c r="G10" s="15">
        <f>SUM(G11:G13)</f>
        <v>18886.419999999998</v>
      </c>
      <c r="H10" s="15">
        <f>SUM(H11:H13)</f>
        <v>18324.164066950001</v>
      </c>
      <c r="I10" s="45">
        <f t="shared" si="2"/>
        <v>-2.9770381737248094E-2</v>
      </c>
      <c r="J10" s="15">
        <f>SUM(J11:J13)</f>
        <v>16962.46</v>
      </c>
      <c r="K10" s="15">
        <f>SUM(K11:K13)</f>
        <v>16707.406251369997</v>
      </c>
      <c r="L10" s="45">
        <f t="shared" si="3"/>
        <v>-1.5036365517147973E-2</v>
      </c>
    </row>
    <row r="11" spans="2:12" ht="31.05" customHeight="1" x14ac:dyDescent="0.3">
      <c r="B11" s="74"/>
      <c r="C11" s="27" t="s">
        <v>20</v>
      </c>
      <c r="D11" s="7">
        <v>18942.5</v>
      </c>
      <c r="E11" s="7">
        <f>17322976691.9/1000000</f>
        <v>17322.976691900003</v>
      </c>
      <c r="F11" s="45">
        <f t="shared" si="1"/>
        <v>-8.5496809190972523E-2</v>
      </c>
      <c r="G11" s="7">
        <v>15126.66</v>
      </c>
      <c r="H11" s="7">
        <f>14703414958.29/1000000</f>
        <v>14703.414958290001</v>
      </c>
      <c r="I11" s="45">
        <f t="shared" si="2"/>
        <v>-2.7980072382799571E-2</v>
      </c>
      <c r="J11" s="7">
        <v>13628.29</v>
      </c>
      <c r="K11" s="7">
        <f>13413853554.22/1000000</f>
        <v>13413.853554219999</v>
      </c>
      <c r="L11" s="45">
        <f t="shared" si="3"/>
        <v>-1.573465532212787E-2</v>
      </c>
    </row>
    <row r="12" spans="2:12" ht="31.05" customHeight="1" x14ac:dyDescent="0.3">
      <c r="B12" s="74"/>
      <c r="C12" s="27" t="s">
        <v>21</v>
      </c>
      <c r="D12" s="7">
        <v>1978.69</v>
      </c>
      <c r="E12" s="16">
        <f>1850253848.39/1000000</f>
        <v>1850.25384839</v>
      </c>
      <c r="F12" s="45">
        <f t="shared" si="1"/>
        <v>-6.490968853635487E-2</v>
      </c>
      <c r="G12" s="7">
        <v>1525.62</v>
      </c>
      <c r="H12" s="16">
        <f>1446013432.81/1000000</f>
        <v>1446.01343281</v>
      </c>
      <c r="I12" s="45">
        <f t="shared" si="2"/>
        <v>-5.217981357743072E-2</v>
      </c>
      <c r="J12" s="7">
        <v>1318.99</v>
      </c>
      <c r="K12" s="16">
        <f>1303235975.14/1000000</f>
        <v>1303.2359751400002</v>
      </c>
      <c r="L12" s="45">
        <f t="shared" si="3"/>
        <v>-1.1944006292693534E-2</v>
      </c>
    </row>
    <row r="13" spans="2:12" ht="31.05" customHeight="1" x14ac:dyDescent="0.3">
      <c r="B13" s="74"/>
      <c r="C13" s="38" t="s">
        <v>22</v>
      </c>
      <c r="D13" s="39">
        <v>1894.24</v>
      </c>
      <c r="E13" s="39">
        <f>1738741848.76/1000000</f>
        <v>1738.74184876</v>
      </c>
      <c r="F13" s="45">
        <f t="shared" si="1"/>
        <v>-8.2089994530788052E-2</v>
      </c>
      <c r="G13" s="39">
        <v>2234.14</v>
      </c>
      <c r="H13" s="39">
        <f>2174735675.85/1000000</f>
        <v>2174.73567585</v>
      </c>
      <c r="I13" s="45">
        <f t="shared" si="2"/>
        <v>-2.6589347198474521E-2</v>
      </c>
      <c r="J13" s="39">
        <v>2015.18</v>
      </c>
      <c r="K13" s="39">
        <f>1990316722.01/1000000</f>
        <v>1990.3167220099999</v>
      </c>
      <c r="L13" s="45">
        <f t="shared" si="3"/>
        <v>-1.2337993623398477E-2</v>
      </c>
    </row>
    <row r="14" spans="2:12" ht="31.05" customHeight="1" thickBot="1" x14ac:dyDescent="0.35">
      <c r="B14" s="75"/>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42523.047435810004</v>
      </c>
      <c r="F15" s="43">
        <f t="shared" ref="F15" si="4">(E15-D15)/D15</f>
        <v>-1.4648352091752408E-2</v>
      </c>
      <c r="G15" s="42">
        <f>G4+G10</f>
        <v>46642.33</v>
      </c>
      <c r="H15" s="42">
        <f>H4+H10</f>
        <v>46355.096338980002</v>
      </c>
      <c r="I15" s="43">
        <f t="shared" ref="I15" si="5">(H15-G15)/G15</f>
        <v>-6.1582185328220096E-3</v>
      </c>
      <c r="J15" s="42">
        <f>J4+J10</f>
        <v>45217.71</v>
      </c>
      <c r="K15" s="42">
        <f>K4+K10</f>
        <v>44948.831174309998</v>
      </c>
      <c r="L15" s="43">
        <f t="shared" ref="L15" si="6">(K15-J15)/J15</f>
        <v>-5.9463167349695653E-3</v>
      </c>
    </row>
    <row r="16" spans="2:12" ht="31.05" customHeight="1" x14ac:dyDescent="0.3">
      <c r="B16" s="67"/>
      <c r="C16" s="68"/>
      <c r="D16" s="68"/>
      <c r="E16" s="68"/>
      <c r="F16" s="68"/>
      <c r="G16" s="68"/>
      <c r="H16" s="68"/>
      <c r="I16" s="68"/>
      <c r="J16" s="68"/>
      <c r="K16" s="68"/>
      <c r="L16" s="69"/>
    </row>
    <row r="17" spans="2:179" ht="31.05" customHeight="1" x14ac:dyDescent="0.3">
      <c r="B17" s="2" t="s">
        <v>45</v>
      </c>
      <c r="C17" s="27" t="s">
        <v>35</v>
      </c>
      <c r="D17" s="70">
        <f>D15-E15</f>
        <v>632.15256418999343</v>
      </c>
      <c r="E17" s="71"/>
      <c r="F17" s="72"/>
      <c r="G17" s="70">
        <f>G15-H15</f>
        <v>287.23366102</v>
      </c>
      <c r="H17" s="71"/>
      <c r="I17" s="72"/>
      <c r="J17" s="70">
        <f>J15-K15</f>
        <v>268.87882569000067</v>
      </c>
      <c r="K17" s="71"/>
      <c r="L17" s="72"/>
    </row>
    <row r="18" spans="2:179" ht="31.05" customHeight="1" x14ac:dyDescent="0.3">
      <c r="B18" s="6"/>
      <c r="C18" s="27" t="s">
        <v>36</v>
      </c>
      <c r="D18" s="79">
        <f>D4-E4</f>
        <v>-1271.3050467600006</v>
      </c>
      <c r="E18" s="80"/>
      <c r="F18" s="81"/>
      <c r="G18" s="79">
        <f>G4-H4</f>
        <v>-275.02227202999711</v>
      </c>
      <c r="H18" s="80"/>
      <c r="I18" s="81"/>
      <c r="J18" s="79">
        <f>J4-K4</f>
        <v>13.825077059998875</v>
      </c>
      <c r="K18" s="80"/>
      <c r="L18" s="81"/>
      <c r="P18"/>
    </row>
    <row r="19" spans="2:179" ht="31.05" customHeight="1" x14ac:dyDescent="0.3">
      <c r="B19" s="6"/>
      <c r="C19" s="27" t="s">
        <v>37</v>
      </c>
      <c r="D19" s="79">
        <f>D10-E10</f>
        <v>1903.4576109499976</v>
      </c>
      <c r="E19" s="80"/>
      <c r="F19" s="81"/>
      <c r="G19" s="79">
        <f>G10-H10</f>
        <v>562.25593304999711</v>
      </c>
      <c r="H19" s="80"/>
      <c r="I19" s="81"/>
      <c r="J19" s="79">
        <f>J10-K10</f>
        <v>255.05374863000179</v>
      </c>
      <c r="K19" s="80"/>
      <c r="L19" s="81"/>
    </row>
    <row r="20" spans="2:179" ht="31.05" customHeight="1" x14ac:dyDescent="0.3">
      <c r="B20" s="85"/>
      <c r="C20" s="86"/>
      <c r="D20" s="86"/>
      <c r="E20" s="86"/>
      <c r="F20" s="86"/>
      <c r="G20" s="86"/>
      <c r="H20" s="86"/>
      <c r="I20" s="86"/>
      <c r="J20" s="86"/>
      <c r="K20" s="86"/>
      <c r="L20" s="87"/>
    </row>
    <row r="21" spans="2:179" ht="31.05" customHeight="1" x14ac:dyDescent="0.3">
      <c r="B21" s="83" t="s">
        <v>46</v>
      </c>
      <c r="C21" s="84"/>
      <c r="D21" s="88">
        <f>D17/E8</f>
        <v>0.19289822624979583</v>
      </c>
      <c r="E21" s="89"/>
      <c r="F21" s="90"/>
      <c r="G21" s="88">
        <f>G17/H9</f>
        <v>0.16720434786303889</v>
      </c>
      <c r="H21" s="89"/>
      <c r="I21" s="90"/>
      <c r="J21" s="88">
        <f>J17/K9</f>
        <v>0.12235446257633566</v>
      </c>
      <c r="K21" s="89"/>
      <c r="L21" s="90"/>
    </row>
    <row r="24" spans="2:179" ht="31.05" customHeight="1" x14ac:dyDescent="0.3">
      <c r="AX24"/>
      <c r="FW24"/>
    </row>
    <row r="25" spans="2:179" ht="31.05" customHeight="1" x14ac:dyDescent="0.3">
      <c r="E25" s="22"/>
    </row>
    <row r="30" spans="2:179" ht="31.05" customHeight="1" x14ac:dyDescent="0.3">
      <c r="V30"/>
    </row>
    <row r="33" spans="115:115" ht="31.05" customHeight="1" x14ac:dyDescent="0.3">
      <c r="DK33"/>
    </row>
    <row r="49" spans="2:176" ht="31.05" customHeight="1" x14ac:dyDescent="0.3">
      <c r="EZ49"/>
    </row>
    <row r="55" spans="2:176" ht="31.05" customHeight="1" x14ac:dyDescent="0.3">
      <c r="AZ55"/>
    </row>
    <row r="57" spans="2:176" ht="31.05" customHeight="1" x14ac:dyDescent="0.3">
      <c r="B57"/>
      <c r="FT57"/>
    </row>
    <row r="61" spans="2:176" ht="31.05" customHeight="1" x14ac:dyDescent="0.3">
      <c r="B61" s="82"/>
      <c r="C61" s="82"/>
      <c r="D61" s="82"/>
    </row>
    <row r="62" spans="2:176" ht="31.05" customHeight="1" x14ac:dyDescent="0.3">
      <c r="B62" s="82"/>
      <c r="C62" s="1"/>
      <c r="D62" s="1"/>
    </row>
    <row r="63" spans="2:176" ht="31.05" customHeight="1" x14ac:dyDescent="0.3">
      <c r="B63" s="23"/>
      <c r="C63" s="24"/>
      <c r="D63" s="24"/>
      <c r="E63" s="25"/>
    </row>
    <row r="64" spans="2:176" ht="31.05" customHeight="1" x14ac:dyDescent="0.3">
      <c r="B64" s="1"/>
      <c r="C64" s="24"/>
      <c r="D64" s="24"/>
      <c r="E64" s="25"/>
    </row>
    <row r="65" spans="2:158" ht="31.05" customHeight="1" x14ac:dyDescent="0.3">
      <c r="B65" s="1"/>
      <c r="C65" s="24"/>
      <c r="D65" s="24"/>
      <c r="E65" s="25"/>
      <c r="EZ65"/>
    </row>
    <row r="66" spans="2:158" ht="31.05" customHeight="1" x14ac:dyDescent="0.3">
      <c r="B66" s="23"/>
      <c r="C66" s="24"/>
      <c r="D66" s="24"/>
      <c r="E66" s="25"/>
    </row>
    <row r="67" spans="2:158" ht="31.05" customHeight="1" x14ac:dyDescent="0.3">
      <c r="B67" s="1"/>
      <c r="C67" s="24"/>
      <c r="D67" s="24"/>
      <c r="E67" s="25"/>
      <c r="FB67"/>
    </row>
    <row r="68" spans="2:158" ht="31.05" customHeight="1" x14ac:dyDescent="0.3">
      <c r="B68" s="1"/>
      <c r="C68" s="24"/>
      <c r="D68" s="24"/>
      <c r="E68" s="25"/>
    </row>
    <row r="69" spans="2:158" ht="31.05" customHeight="1" x14ac:dyDescent="0.3">
      <c r="B69" s="23"/>
      <c r="C69" s="24"/>
      <c r="D69" s="24"/>
      <c r="E69" s="25"/>
    </row>
    <row r="70" spans="2:158" ht="31.05" customHeight="1" x14ac:dyDescent="0.3">
      <c r="E70" s="25"/>
    </row>
    <row r="71" spans="2:158" ht="31.05" customHeight="1" x14ac:dyDescent="0.3">
      <c r="E71" s="25"/>
      <c r="AJ71"/>
    </row>
    <row r="84" spans="4:175" ht="31.05" customHeight="1" x14ac:dyDescent="0.3">
      <c r="U84"/>
    </row>
    <row r="85" spans="4:175" ht="31.05" customHeight="1" x14ac:dyDescent="0.3">
      <c r="AZ85"/>
    </row>
    <row r="87" spans="4:175" ht="31.05" customHeight="1" x14ac:dyDescent="0.3">
      <c r="FS87"/>
    </row>
    <row r="88" spans="4:175" ht="31.05" customHeight="1" x14ac:dyDescent="0.3">
      <c r="D88"/>
    </row>
    <row r="97" spans="5:174" ht="31.05" customHeight="1" x14ac:dyDescent="0.3">
      <c r="E97" s="22"/>
    </row>
    <row r="99" spans="5:174" ht="31.05" customHeight="1" x14ac:dyDescent="0.3">
      <c r="FI99"/>
    </row>
    <row r="102" spans="5:174" ht="31.05" customHeight="1" x14ac:dyDescent="0.3">
      <c r="CK102"/>
    </row>
    <row r="105" spans="5:174" ht="31.05" customHeight="1" x14ac:dyDescent="0.3">
      <c r="FR105"/>
    </row>
    <row r="113" spans="48:177" ht="31.05" customHeight="1" x14ac:dyDescent="0.3">
      <c r="AZ113"/>
    </row>
    <row r="114" spans="48:177" ht="31.05" customHeight="1" x14ac:dyDescent="0.3">
      <c r="FU114"/>
    </row>
    <row r="115" spans="48:177" ht="31.05" customHeight="1" x14ac:dyDescent="0.3">
      <c r="DI115"/>
    </row>
    <row r="124" spans="48:177" ht="31.05" customHeight="1" x14ac:dyDescent="0.3">
      <c r="EX124"/>
    </row>
    <row r="128" spans="48:177" ht="31.05" customHeight="1" x14ac:dyDescent="0.3">
      <c r="AV128"/>
    </row>
    <row r="143" spans="51:51" ht="31.05" customHeight="1" x14ac:dyDescent="0.3">
      <c r="AY143"/>
    </row>
    <row r="146" spans="34:178" ht="31.05" customHeight="1" x14ac:dyDescent="0.3">
      <c r="DL146"/>
      <c r="FV146"/>
    </row>
    <row r="148" spans="34:178" ht="31.05" customHeight="1" x14ac:dyDescent="0.3">
      <c r="EO148"/>
    </row>
    <row r="154" spans="34:178" ht="31.05" customHeight="1" x14ac:dyDescent="0.3">
      <c r="CM154"/>
    </row>
    <row r="156" spans="34:178" ht="31.05" customHeight="1" x14ac:dyDescent="0.3">
      <c r="AR156"/>
    </row>
    <row r="158" spans="34:178" ht="31.05" customHeight="1" x14ac:dyDescent="0.3">
      <c r="AH158"/>
    </row>
    <row r="174" spans="173:173" ht="31.05" customHeight="1" x14ac:dyDescent="0.3">
      <c r="FQ174"/>
    </row>
  </sheetData>
  <mergeCells count="23">
    <mergeCell ref="D18:F18"/>
    <mergeCell ref="G18:I18"/>
    <mergeCell ref="J18:L18"/>
    <mergeCell ref="B61:B62"/>
    <mergeCell ref="C61:D61"/>
    <mergeCell ref="B21:C21"/>
    <mergeCell ref="B20:L20"/>
    <mergeCell ref="D19:F19"/>
    <mergeCell ref="G19:I19"/>
    <mergeCell ref="J19:L19"/>
    <mergeCell ref="D21:F21"/>
    <mergeCell ref="G21:I21"/>
    <mergeCell ref="J21:L21"/>
    <mergeCell ref="B16:L16"/>
    <mergeCell ref="D17:F17"/>
    <mergeCell ref="G17:I17"/>
    <mergeCell ref="J17:L17"/>
    <mergeCell ref="J2:L2"/>
    <mergeCell ref="B4:B9"/>
    <mergeCell ref="B2:C3"/>
    <mergeCell ref="D2:F2"/>
    <mergeCell ref="G2:I2"/>
    <mergeCell ref="B10:B14"/>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010DFC-A694-4359-95E3-435E258447F6}">
  <dimension ref="A2:AJ97"/>
  <sheetViews>
    <sheetView zoomScale="60" zoomScaleNormal="60" workbookViewId="0">
      <selection activeCell="K13" sqref="K13"/>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76" t="s">
        <v>12</v>
      </c>
      <c r="C2" s="76"/>
      <c r="D2" s="73" t="s">
        <v>38</v>
      </c>
      <c r="E2" s="73"/>
      <c r="F2" s="73"/>
      <c r="G2" s="73" t="s">
        <v>39</v>
      </c>
      <c r="H2" s="73"/>
      <c r="I2" s="73"/>
      <c r="J2" s="73" t="s">
        <v>40</v>
      </c>
      <c r="K2" s="73"/>
      <c r="L2" s="73"/>
      <c r="N2" s="48" t="s">
        <v>50</v>
      </c>
    </row>
    <row r="3" spans="2:14" ht="31.05" customHeight="1" thickBot="1" x14ac:dyDescent="0.35">
      <c r="B3" s="77"/>
      <c r="C3" s="77"/>
      <c r="D3" s="34" t="s">
        <v>0</v>
      </c>
      <c r="E3" s="34" t="s">
        <v>1</v>
      </c>
      <c r="F3" s="35" t="s">
        <v>17</v>
      </c>
      <c r="G3" s="34" t="s">
        <v>0</v>
      </c>
      <c r="H3" s="34" t="s">
        <v>1</v>
      </c>
      <c r="I3" s="36" t="s">
        <v>17</v>
      </c>
      <c r="J3" s="34" t="s">
        <v>0</v>
      </c>
      <c r="K3" s="34" t="s">
        <v>1</v>
      </c>
      <c r="L3" s="35" t="s">
        <v>17</v>
      </c>
      <c r="N3" s="3" t="s">
        <v>51</v>
      </c>
    </row>
    <row r="4" spans="2:14" ht="31.05" customHeight="1" thickTop="1" x14ac:dyDescent="0.3">
      <c r="B4" s="74" t="s">
        <v>41</v>
      </c>
      <c r="C4" s="32" t="s">
        <v>42</v>
      </c>
      <c r="D4" s="91" t="s">
        <v>49</v>
      </c>
      <c r="E4" s="92"/>
      <c r="F4" s="92"/>
      <c r="G4" s="92"/>
      <c r="H4" s="92"/>
      <c r="I4" s="93"/>
      <c r="J4" s="33">
        <f t="shared" ref="J4" si="0">SUM(J5,J7:J9)</f>
        <v>52980.3</v>
      </c>
      <c r="K4" s="33">
        <f>SUM(K5,K7:K9)</f>
        <v>46497.320000000007</v>
      </c>
      <c r="L4" s="45">
        <f>(K4-J4)/J4</f>
        <v>-0.12236586051796602</v>
      </c>
      <c r="N4" s="3" t="s">
        <v>52</v>
      </c>
    </row>
    <row r="5" spans="2:14" ht="31.05" customHeight="1" x14ac:dyDescent="0.3">
      <c r="B5" s="74"/>
      <c r="C5" s="27" t="s">
        <v>13</v>
      </c>
      <c r="D5" s="94"/>
      <c r="E5" s="95"/>
      <c r="F5" s="95"/>
      <c r="G5" s="95"/>
      <c r="H5" s="95"/>
      <c r="I5" s="96"/>
      <c r="J5" s="7">
        <v>15978.03</v>
      </c>
      <c r="K5" s="7">
        <v>13889.6</v>
      </c>
      <c r="L5" s="45">
        <f t="shared" ref="L5:L13" si="1">(K5-J5)/J5</f>
        <v>-0.13070635115843443</v>
      </c>
      <c r="N5" s="3" t="s">
        <v>53</v>
      </c>
    </row>
    <row r="6" spans="2:14" ht="31.05" hidden="1" customHeight="1" x14ac:dyDescent="0.3">
      <c r="B6" s="74"/>
      <c r="C6" s="27" t="s">
        <v>18</v>
      </c>
      <c r="D6" s="94"/>
      <c r="E6" s="95"/>
      <c r="F6" s="95"/>
      <c r="G6" s="95"/>
      <c r="H6" s="95"/>
      <c r="I6" s="96"/>
      <c r="J6" s="7" t="e">
        <f>#REF!</f>
        <v>#REF!</v>
      </c>
      <c r="K6" s="7" t="e">
        <f>#REF!</f>
        <v>#REF!</v>
      </c>
      <c r="L6" s="45" t="e">
        <f t="shared" si="1"/>
        <v>#REF!</v>
      </c>
    </row>
    <row r="7" spans="2:14" ht="31.05" customHeight="1" x14ac:dyDescent="0.3">
      <c r="B7" s="74"/>
      <c r="C7" s="28" t="s">
        <v>19</v>
      </c>
      <c r="D7" s="94"/>
      <c r="E7" s="95"/>
      <c r="F7" s="95"/>
      <c r="G7" s="95"/>
      <c r="H7" s="95"/>
      <c r="I7" s="96"/>
      <c r="J7" s="7">
        <v>29946.77</v>
      </c>
      <c r="K7" s="7">
        <v>19124.09</v>
      </c>
      <c r="L7" s="45">
        <f t="shared" si="1"/>
        <v>-0.36139723916803046</v>
      </c>
      <c r="N7" s="3" t="s">
        <v>54</v>
      </c>
    </row>
    <row r="8" spans="2:14" ht="31.05" customHeight="1" x14ac:dyDescent="0.3">
      <c r="B8" s="74"/>
      <c r="C8" s="28" t="s">
        <v>15</v>
      </c>
      <c r="D8" s="94"/>
      <c r="E8" s="95"/>
      <c r="F8" s="95"/>
      <c r="G8" s="95"/>
      <c r="H8" s="95"/>
      <c r="I8" s="96"/>
      <c r="J8" s="11"/>
      <c r="K8" s="7">
        <v>8002.58</v>
      </c>
      <c r="L8" s="45" t="s">
        <v>14</v>
      </c>
    </row>
    <row r="9" spans="2:14" ht="31.05" customHeight="1" thickBot="1" x14ac:dyDescent="0.35">
      <c r="B9" s="75"/>
      <c r="C9" s="29" t="s">
        <v>16</v>
      </c>
      <c r="D9" s="94"/>
      <c r="E9" s="95"/>
      <c r="F9" s="95"/>
      <c r="G9" s="95"/>
      <c r="H9" s="95"/>
      <c r="I9" s="96"/>
      <c r="J9" s="14">
        <v>7055.5</v>
      </c>
      <c r="K9" s="17">
        <v>5481.05</v>
      </c>
      <c r="L9" s="45">
        <f t="shared" si="1"/>
        <v>-0.22315215080433701</v>
      </c>
    </row>
    <row r="10" spans="2:14" ht="31.05" customHeight="1" thickTop="1" x14ac:dyDescent="0.3">
      <c r="B10" s="78" t="s">
        <v>43</v>
      </c>
      <c r="C10" s="27" t="s">
        <v>44</v>
      </c>
      <c r="D10" s="94"/>
      <c r="E10" s="95"/>
      <c r="F10" s="95"/>
      <c r="G10" s="95"/>
      <c r="H10" s="95"/>
      <c r="I10" s="96"/>
      <c r="J10" s="15">
        <f t="shared" ref="J10:K10" si="2">SUM(J11:J13)</f>
        <v>10009.48</v>
      </c>
      <c r="K10" s="15">
        <f t="shared" si="2"/>
        <v>10225.93</v>
      </c>
      <c r="L10" s="45">
        <f t="shared" si="1"/>
        <v>2.16244999740247E-2</v>
      </c>
    </row>
    <row r="11" spans="2:14" ht="31.05" customHeight="1" x14ac:dyDescent="0.3">
      <c r="B11" s="74"/>
      <c r="C11" s="27" t="s">
        <v>20</v>
      </c>
      <c r="D11" s="94"/>
      <c r="E11" s="95"/>
      <c r="F11" s="95"/>
      <c r="G11" s="95"/>
      <c r="H11" s="95"/>
      <c r="I11" s="96"/>
      <c r="J11" s="7">
        <v>8218.32</v>
      </c>
      <c r="K11" s="7">
        <v>8319.84</v>
      </c>
      <c r="L11" s="45">
        <f t="shared" si="1"/>
        <v>1.2352889641678645E-2</v>
      </c>
    </row>
    <row r="12" spans="2:14" ht="31.05" customHeight="1" x14ac:dyDescent="0.3">
      <c r="B12" s="74"/>
      <c r="C12" s="27" t="s">
        <v>21</v>
      </c>
      <c r="D12" s="94"/>
      <c r="E12" s="95"/>
      <c r="F12" s="95"/>
      <c r="G12" s="95"/>
      <c r="H12" s="95"/>
      <c r="I12" s="96"/>
      <c r="J12" s="7">
        <v>900.15</v>
      </c>
      <c r="K12" s="16">
        <v>1020.26</v>
      </c>
      <c r="L12" s="45">
        <f t="shared" si="1"/>
        <v>0.133433316669444</v>
      </c>
    </row>
    <row r="13" spans="2:14" ht="31.05" customHeight="1" x14ac:dyDescent="0.3">
      <c r="B13" s="74"/>
      <c r="C13" s="38" t="s">
        <v>22</v>
      </c>
      <c r="D13" s="94"/>
      <c r="E13" s="95"/>
      <c r="F13" s="95"/>
      <c r="G13" s="95"/>
      <c r="H13" s="95"/>
      <c r="I13" s="96"/>
      <c r="J13" s="39">
        <v>891.01</v>
      </c>
      <c r="K13" s="39">
        <v>885.83</v>
      </c>
      <c r="L13" s="45">
        <f t="shared" si="1"/>
        <v>-5.8136272320175415E-3</v>
      </c>
    </row>
    <row r="14" spans="2:14" ht="31.05" customHeight="1" thickBot="1" x14ac:dyDescent="0.35">
      <c r="B14" s="75"/>
      <c r="C14" s="30" t="s">
        <v>48</v>
      </c>
      <c r="D14" s="97"/>
      <c r="E14" s="98"/>
      <c r="F14" s="98"/>
      <c r="G14" s="98"/>
      <c r="H14" s="98"/>
      <c r="I14" s="99"/>
      <c r="J14" s="17">
        <v>6691.11</v>
      </c>
      <c r="K14" s="17">
        <v>446.83</v>
      </c>
      <c r="L14" s="45" t="s">
        <v>14</v>
      </c>
      <c r="N14" s="3" t="s">
        <v>55</v>
      </c>
    </row>
    <row r="15" spans="2:1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62989.78</v>
      </c>
      <c r="K15" s="42">
        <f>K4+K10</f>
        <v>56723.250000000007</v>
      </c>
      <c r="L15" s="43">
        <f t="shared" ref="L15" si="5">(K15-J15)/J15</f>
        <v>-9.9484868815226724E-2</v>
      </c>
      <c r="N15" s="21" t="s">
        <v>56</v>
      </c>
    </row>
    <row r="16" spans="2:14" ht="31.05" customHeight="1" x14ac:dyDescent="0.3">
      <c r="B16" s="67"/>
      <c r="C16" s="68"/>
      <c r="D16" s="68"/>
      <c r="E16" s="68"/>
      <c r="F16" s="68"/>
      <c r="G16" s="68"/>
      <c r="H16" s="68"/>
      <c r="I16" s="68"/>
      <c r="J16" s="68"/>
      <c r="K16" s="68"/>
      <c r="L16" s="69"/>
      <c r="N16" s="3" t="s">
        <v>57</v>
      </c>
    </row>
    <row r="17" spans="2:12" ht="31.05" customHeight="1" x14ac:dyDescent="0.3">
      <c r="B17" s="2" t="s">
        <v>45</v>
      </c>
      <c r="C17" s="27" t="s">
        <v>35</v>
      </c>
      <c r="D17" s="100" t="s">
        <v>49</v>
      </c>
      <c r="E17" s="101"/>
      <c r="F17" s="101"/>
      <c r="G17" s="101"/>
      <c r="H17" s="101"/>
      <c r="I17" s="102"/>
      <c r="J17" s="70">
        <f>J15-K15</f>
        <v>6266.5299999999916</v>
      </c>
      <c r="K17" s="71"/>
      <c r="L17" s="72"/>
    </row>
    <row r="18" spans="2:12" ht="31.05" customHeight="1" x14ac:dyDescent="0.3">
      <c r="B18" s="6"/>
      <c r="C18" s="27" t="s">
        <v>36</v>
      </c>
      <c r="D18" s="103"/>
      <c r="E18" s="104"/>
      <c r="F18" s="104"/>
      <c r="G18" s="104"/>
      <c r="H18" s="104"/>
      <c r="I18" s="105"/>
      <c r="J18" s="79">
        <f>J4-K4</f>
        <v>6482.9799999999959</v>
      </c>
      <c r="K18" s="80"/>
      <c r="L18" s="81"/>
    </row>
    <row r="19" spans="2:12" ht="31.05" customHeight="1" x14ac:dyDescent="0.3">
      <c r="B19" s="6"/>
      <c r="C19" s="27" t="s">
        <v>37</v>
      </c>
      <c r="D19" s="106"/>
      <c r="E19" s="107"/>
      <c r="F19" s="107"/>
      <c r="G19" s="107"/>
      <c r="H19" s="107"/>
      <c r="I19" s="108"/>
      <c r="J19" s="79">
        <f>J10-K10</f>
        <v>-216.45000000000073</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t="s">
        <v>49</v>
      </c>
      <c r="E21" s="89"/>
      <c r="F21" s="89"/>
      <c r="G21" s="89"/>
      <c r="H21" s="89"/>
      <c r="I21" s="90"/>
      <c r="J21" s="88">
        <f>J17/K9</f>
        <v>1.143308307714761</v>
      </c>
      <c r="K21" s="89"/>
      <c r="L21" s="90"/>
    </row>
    <row r="25" spans="2:12" ht="31.05" customHeight="1" x14ac:dyDescent="0.3">
      <c r="E25" s="22"/>
    </row>
    <row r="61" spans="2:7" ht="31.05" customHeight="1" x14ac:dyDescent="0.3">
      <c r="B61" s="82"/>
      <c r="C61" s="82"/>
      <c r="D61" s="82"/>
      <c r="E61" s="3" t="s">
        <v>23</v>
      </c>
      <c r="F61" s="4">
        <v>0</v>
      </c>
      <c r="G61" s="3">
        <v>0</v>
      </c>
    </row>
    <row r="62" spans="2:7" ht="31.05" customHeight="1" x14ac:dyDescent="0.3">
      <c r="B62" s="82"/>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61:B62"/>
    <mergeCell ref="C61:D61"/>
    <mergeCell ref="B10:B14"/>
    <mergeCell ref="D4:I14"/>
    <mergeCell ref="D17:I19"/>
    <mergeCell ref="D21:I21"/>
    <mergeCell ref="J19:L19"/>
    <mergeCell ref="B20:L20"/>
    <mergeCell ref="B21:C21"/>
    <mergeCell ref="J21:L21"/>
    <mergeCell ref="B16:L16"/>
    <mergeCell ref="J17:L17"/>
    <mergeCell ref="J18:L18"/>
    <mergeCell ref="B2:C3"/>
    <mergeCell ref="D2:F2"/>
    <mergeCell ref="G2:I2"/>
    <mergeCell ref="J2:L2"/>
    <mergeCell ref="B4:B9"/>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2C90D-9AFA-47AC-93E7-C49828E2919C}">
  <dimension ref="A2:AT307"/>
  <sheetViews>
    <sheetView topLeftCell="J239" zoomScale="30" zoomScaleNormal="30" workbookViewId="0">
      <selection activeCell="CA130" sqref="CA13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76" t="s">
        <v>12</v>
      </c>
      <c r="C2" s="76"/>
      <c r="D2" s="73" t="s">
        <v>38</v>
      </c>
      <c r="E2" s="73"/>
      <c r="F2" s="73"/>
      <c r="G2" s="73" t="s">
        <v>39</v>
      </c>
      <c r="H2" s="73"/>
      <c r="I2" s="73"/>
      <c r="J2" s="73" t="s">
        <v>40</v>
      </c>
      <c r="K2" s="73"/>
      <c r="L2" s="73"/>
      <c r="N2" s="48"/>
    </row>
    <row r="3" spans="2:14" ht="31.05" customHeight="1" thickBot="1" x14ac:dyDescent="0.35">
      <c r="B3" s="77"/>
      <c r="C3" s="77"/>
      <c r="D3" s="34" t="s">
        <v>0</v>
      </c>
      <c r="E3" s="34" t="s">
        <v>1</v>
      </c>
      <c r="F3" s="35" t="s">
        <v>17</v>
      </c>
      <c r="G3" s="34" t="s">
        <v>0</v>
      </c>
      <c r="H3" s="34" t="s">
        <v>1</v>
      </c>
      <c r="I3" s="36" t="s">
        <v>17</v>
      </c>
      <c r="J3" s="34" t="s">
        <v>0</v>
      </c>
      <c r="K3" s="34" t="s">
        <v>1</v>
      </c>
      <c r="L3" s="35" t="s">
        <v>17</v>
      </c>
    </row>
    <row r="4" spans="2:14" ht="31.05" customHeight="1" thickTop="1" x14ac:dyDescent="0.3">
      <c r="B4" s="74" t="s">
        <v>41</v>
      </c>
      <c r="C4" s="32" t="s">
        <v>42</v>
      </c>
      <c r="D4" s="91" t="s">
        <v>49</v>
      </c>
      <c r="E4" s="92"/>
      <c r="F4" s="92"/>
      <c r="G4" s="92"/>
      <c r="H4" s="92"/>
      <c r="I4" s="93"/>
      <c r="J4" s="33">
        <f t="shared" ref="J4" si="0">SUM(J5,J7:J9)</f>
        <v>48026.11</v>
      </c>
      <c r="K4" s="33">
        <f>SUM(K5,K7:K9)</f>
        <v>45327.979999999996</v>
      </c>
      <c r="L4" s="45">
        <f>(K4-J4)/J4</f>
        <v>-5.618048182540715E-2</v>
      </c>
    </row>
    <row r="5" spans="2:14" ht="31.05" customHeight="1" x14ac:dyDescent="0.3">
      <c r="B5" s="74"/>
      <c r="C5" s="27" t="s">
        <v>13</v>
      </c>
      <c r="D5" s="94"/>
      <c r="E5" s="95"/>
      <c r="F5" s="95"/>
      <c r="G5" s="95"/>
      <c r="H5" s="95"/>
      <c r="I5" s="96"/>
      <c r="J5" s="7">
        <v>14929.36</v>
      </c>
      <c r="K5" s="7">
        <v>13523.96</v>
      </c>
      <c r="L5" s="45">
        <f t="shared" ref="L5:L13" si="1">(K5-J5)/J5</f>
        <v>-9.4136654216925672E-2</v>
      </c>
    </row>
    <row r="6" spans="2:14" ht="31.05" hidden="1" customHeight="1" x14ac:dyDescent="0.3">
      <c r="B6" s="74"/>
      <c r="C6" s="27" t="s">
        <v>18</v>
      </c>
      <c r="D6" s="94"/>
      <c r="E6" s="95"/>
      <c r="F6" s="95"/>
      <c r="G6" s="95"/>
      <c r="H6" s="95"/>
      <c r="I6" s="96"/>
      <c r="J6" s="7" t="e">
        <f>#REF!</f>
        <v>#REF!</v>
      </c>
      <c r="K6" s="7" t="e">
        <f>#REF!</f>
        <v>#REF!</v>
      </c>
      <c r="L6" s="45" t="e">
        <f t="shared" si="1"/>
        <v>#REF!</v>
      </c>
    </row>
    <row r="7" spans="2:14" ht="31.05" customHeight="1" x14ac:dyDescent="0.3">
      <c r="B7" s="74"/>
      <c r="C7" s="28" t="s">
        <v>19</v>
      </c>
      <c r="D7" s="94"/>
      <c r="E7" s="95"/>
      <c r="F7" s="95"/>
      <c r="G7" s="95"/>
      <c r="H7" s="95"/>
      <c r="I7" s="96"/>
      <c r="J7" s="7">
        <v>24647.05</v>
      </c>
      <c r="K7" s="7">
        <v>17793.32</v>
      </c>
      <c r="L7" s="45">
        <f t="shared" si="1"/>
        <v>-0.27807506375002283</v>
      </c>
    </row>
    <row r="8" spans="2:14" ht="31.05" customHeight="1" x14ac:dyDescent="0.3">
      <c r="B8" s="74"/>
      <c r="C8" s="28" t="s">
        <v>15</v>
      </c>
      <c r="D8" s="94"/>
      <c r="E8" s="95"/>
      <c r="F8" s="95"/>
      <c r="G8" s="95"/>
      <c r="H8" s="95"/>
      <c r="I8" s="96"/>
      <c r="J8" s="11"/>
      <c r="K8" s="7">
        <v>8444.5400000000009</v>
      </c>
      <c r="L8" s="45" t="s">
        <v>14</v>
      </c>
    </row>
    <row r="9" spans="2:14" ht="31.05" customHeight="1" thickBot="1" x14ac:dyDescent="0.35">
      <c r="B9" s="75"/>
      <c r="C9" s="29" t="s">
        <v>16</v>
      </c>
      <c r="D9" s="94"/>
      <c r="E9" s="95"/>
      <c r="F9" s="95"/>
      <c r="G9" s="95"/>
      <c r="H9" s="95"/>
      <c r="I9" s="96"/>
      <c r="J9" s="14">
        <v>8449.7000000000007</v>
      </c>
      <c r="K9" s="17">
        <v>5566.16</v>
      </c>
      <c r="L9" s="45">
        <f t="shared" si="1"/>
        <v>-0.34125945299833138</v>
      </c>
    </row>
    <row r="10" spans="2:14" ht="31.05" customHeight="1" thickTop="1" x14ac:dyDescent="0.3">
      <c r="B10" s="78" t="s">
        <v>43</v>
      </c>
      <c r="C10" s="27" t="s">
        <v>44</v>
      </c>
      <c r="D10" s="94"/>
      <c r="E10" s="95"/>
      <c r="F10" s="95"/>
      <c r="G10" s="95"/>
      <c r="H10" s="95"/>
      <c r="I10" s="96"/>
      <c r="J10" s="15">
        <f t="shared" ref="J10:K10" si="2">SUM(J11:J13)</f>
        <v>9730.8700000000008</v>
      </c>
      <c r="K10" s="15">
        <f t="shared" si="2"/>
        <v>9973.9</v>
      </c>
      <c r="L10" s="45">
        <f t="shared" si="1"/>
        <v>2.4975156383755904E-2</v>
      </c>
    </row>
    <row r="11" spans="2:14" ht="31.05" customHeight="1" x14ac:dyDescent="0.3">
      <c r="B11" s="74"/>
      <c r="C11" s="27" t="s">
        <v>20</v>
      </c>
      <c r="D11" s="94"/>
      <c r="E11" s="95"/>
      <c r="F11" s="95"/>
      <c r="G11" s="95"/>
      <c r="H11" s="95"/>
      <c r="I11" s="96"/>
      <c r="J11" s="7">
        <v>8029.39</v>
      </c>
      <c r="K11" s="7">
        <v>8160.49</v>
      </c>
      <c r="L11" s="45">
        <f t="shared" si="1"/>
        <v>1.6327516785210265E-2</v>
      </c>
    </row>
    <row r="12" spans="2:14" ht="31.05" customHeight="1" x14ac:dyDescent="0.3">
      <c r="B12" s="74"/>
      <c r="C12" s="27" t="s">
        <v>21</v>
      </c>
      <c r="D12" s="94"/>
      <c r="E12" s="95"/>
      <c r="F12" s="95"/>
      <c r="G12" s="95"/>
      <c r="H12" s="95"/>
      <c r="I12" s="96"/>
      <c r="J12" s="7">
        <v>878.66</v>
      </c>
      <c r="K12" s="16">
        <v>970.93</v>
      </c>
      <c r="L12" s="45">
        <f t="shared" si="1"/>
        <v>0.10501217763412467</v>
      </c>
    </row>
    <row r="13" spans="2:14" ht="31.05" customHeight="1" x14ac:dyDescent="0.3">
      <c r="B13" s="74"/>
      <c r="C13" s="38" t="s">
        <v>22</v>
      </c>
      <c r="D13" s="94"/>
      <c r="E13" s="95"/>
      <c r="F13" s="95"/>
      <c r="G13" s="95"/>
      <c r="H13" s="95"/>
      <c r="I13" s="96"/>
      <c r="J13" s="39">
        <v>822.82</v>
      </c>
      <c r="K13" s="39">
        <v>842.48</v>
      </c>
      <c r="L13" s="45">
        <f t="shared" si="1"/>
        <v>2.3893439634427902E-2</v>
      </c>
    </row>
    <row r="14" spans="2:14" ht="31.05" customHeight="1" thickBot="1" x14ac:dyDescent="0.35">
      <c r="B14" s="75"/>
      <c r="C14" s="30" t="s">
        <v>48</v>
      </c>
      <c r="D14" s="97"/>
      <c r="E14" s="98"/>
      <c r="F14" s="98"/>
      <c r="G14" s="98"/>
      <c r="H14" s="98"/>
      <c r="I14" s="99"/>
      <c r="J14" s="17">
        <v>6691.11</v>
      </c>
      <c r="K14" s="17">
        <v>352.79</v>
      </c>
      <c r="L14" s="45" t="s">
        <v>14</v>
      </c>
    </row>
    <row r="15" spans="2:1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row>
    <row r="16" spans="2:14" ht="31.05" customHeight="1" x14ac:dyDescent="0.3">
      <c r="B16" s="67"/>
      <c r="C16" s="68"/>
      <c r="D16" s="68"/>
      <c r="E16" s="68"/>
      <c r="F16" s="68"/>
      <c r="G16" s="68"/>
      <c r="H16" s="68"/>
      <c r="I16" s="68"/>
      <c r="J16" s="68"/>
      <c r="K16" s="68"/>
      <c r="L16" s="69"/>
    </row>
    <row r="17" spans="2:17" ht="31.05" customHeight="1" x14ac:dyDescent="0.3">
      <c r="B17" s="2" t="s">
        <v>45</v>
      </c>
      <c r="C17" s="27" t="s">
        <v>35</v>
      </c>
      <c r="D17" s="100" t="s">
        <v>49</v>
      </c>
      <c r="E17" s="101"/>
      <c r="F17" s="101"/>
      <c r="G17" s="101"/>
      <c r="H17" s="101"/>
      <c r="I17" s="102"/>
      <c r="J17" s="70">
        <f>J15-K15</f>
        <v>2455.1000000000058</v>
      </c>
      <c r="K17" s="71"/>
      <c r="L17" s="72"/>
    </row>
    <row r="18" spans="2:17" ht="31.05" customHeight="1" x14ac:dyDescent="0.3">
      <c r="B18" s="6"/>
      <c r="C18" s="27" t="s">
        <v>36</v>
      </c>
      <c r="D18" s="103"/>
      <c r="E18" s="104"/>
      <c r="F18" s="104"/>
      <c r="G18" s="104"/>
      <c r="H18" s="104"/>
      <c r="I18" s="105"/>
      <c r="J18" s="79">
        <f>J4-K4</f>
        <v>2698.1300000000047</v>
      </c>
      <c r="K18" s="80"/>
      <c r="L18" s="81"/>
    </row>
    <row r="19" spans="2:17" ht="31.05" customHeight="1" x14ac:dyDescent="0.3">
      <c r="B19" s="6"/>
      <c r="C19" s="27" t="s">
        <v>37</v>
      </c>
      <c r="D19" s="106"/>
      <c r="E19" s="107"/>
      <c r="F19" s="107"/>
      <c r="G19" s="107"/>
      <c r="H19" s="107"/>
      <c r="I19" s="108"/>
      <c r="J19" s="79">
        <f>J10-K10</f>
        <v>-243.02999999999884</v>
      </c>
      <c r="K19" s="80"/>
      <c r="L19" s="81"/>
    </row>
    <row r="20" spans="2:17" ht="31.05" customHeight="1" x14ac:dyDescent="0.3">
      <c r="B20" s="85"/>
      <c r="C20" s="86"/>
      <c r="D20" s="86"/>
      <c r="E20" s="86"/>
      <c r="F20" s="86"/>
      <c r="G20" s="86"/>
      <c r="H20" s="86"/>
      <c r="I20" s="86"/>
      <c r="J20" s="86"/>
      <c r="K20" s="86"/>
      <c r="L20" s="87"/>
      <c r="Q20" s="61"/>
    </row>
    <row r="21" spans="2:17" ht="31.05" customHeight="1" x14ac:dyDescent="0.3">
      <c r="B21" s="83" t="s">
        <v>46</v>
      </c>
      <c r="C21" s="84"/>
      <c r="D21" s="88" t="s">
        <v>49</v>
      </c>
      <c r="E21" s="89"/>
      <c r="F21" s="89"/>
      <c r="G21" s="89"/>
      <c r="H21" s="89"/>
      <c r="I21" s="90"/>
      <c r="J21" s="88">
        <f>J17/K9</f>
        <v>0.44107607398996901</v>
      </c>
      <c r="K21" s="89"/>
      <c r="L21" s="90"/>
      <c r="Q21" s="25"/>
    </row>
    <row r="22" spans="2:17" ht="31.05" customHeight="1" x14ac:dyDescent="0.3">
      <c r="Q22" s="25"/>
    </row>
    <row r="23" spans="2:17" ht="31.05" customHeight="1" x14ac:dyDescent="0.3">
      <c r="Q23" s="25"/>
    </row>
    <row r="25" spans="2:17" ht="31.05" customHeight="1" x14ac:dyDescent="0.3">
      <c r="E25" s="22"/>
    </row>
    <row r="39" spans="3:46" ht="31.05" customHeight="1" x14ac:dyDescent="0.3">
      <c r="AT39"/>
    </row>
    <row r="40" spans="3:46" ht="31.05" customHeight="1" x14ac:dyDescent="0.3">
      <c r="C40"/>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5" spans="1:36" ht="31.05" customHeight="1" x14ac:dyDescent="0.3">
      <c r="C105"/>
    </row>
    <row r="115" spans="43:43" ht="31.05" customHeight="1" x14ac:dyDescent="0.3">
      <c r="AQ115"/>
    </row>
    <row r="174" spans="3:3" ht="31.05" customHeight="1" x14ac:dyDescent="0.3">
      <c r="C174"/>
    </row>
    <row r="178" spans="46:46" ht="31.05" customHeight="1" x14ac:dyDescent="0.3">
      <c r="AT178"/>
    </row>
    <row r="226" spans="3:3" ht="31.05" customHeight="1" x14ac:dyDescent="0.3">
      <c r="C226"/>
    </row>
    <row r="245" spans="46:46" ht="31.05" customHeight="1" x14ac:dyDescent="0.3">
      <c r="AT245"/>
    </row>
    <row r="307" spans="5:5" ht="31.05" customHeight="1" x14ac:dyDescent="0.3">
      <c r="E307"/>
    </row>
  </sheetData>
  <mergeCells count="18">
    <mergeCell ref="B21:C21"/>
    <mergeCell ref="D21:I21"/>
    <mergeCell ref="J21:L21"/>
    <mergeCell ref="B61:B62"/>
    <mergeCell ref="C61:D61"/>
    <mergeCell ref="B20:L20"/>
    <mergeCell ref="B2:C3"/>
    <mergeCell ref="D2:F2"/>
    <mergeCell ref="G2:I2"/>
    <mergeCell ref="J2:L2"/>
    <mergeCell ref="B4:B9"/>
    <mergeCell ref="D4:I14"/>
    <mergeCell ref="B10:B14"/>
    <mergeCell ref="B16:L16"/>
    <mergeCell ref="D17:I19"/>
    <mergeCell ref="J17:L17"/>
    <mergeCell ref="J18:L18"/>
    <mergeCell ref="J19:L19"/>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0B4FA9-8BAD-49EB-91D2-8EDAB0C6C389}">
  <dimension ref="A2:GF309"/>
  <sheetViews>
    <sheetView topLeftCell="DM218" zoomScale="25" zoomScaleNormal="25" workbookViewId="0">
      <selection activeCell="BF24" sqref="BF24"/>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76" t="s">
        <v>12</v>
      </c>
      <c r="C2" s="76"/>
      <c r="D2" s="73" t="s">
        <v>38</v>
      </c>
      <c r="E2" s="73"/>
      <c r="F2" s="73"/>
      <c r="G2" s="73" t="s">
        <v>39</v>
      </c>
      <c r="H2" s="73"/>
      <c r="I2" s="73"/>
      <c r="J2" s="73" t="s">
        <v>40</v>
      </c>
      <c r="K2" s="73"/>
      <c r="L2" s="73"/>
      <c r="N2" s="3" t="s">
        <v>58</v>
      </c>
    </row>
    <row r="3" spans="2:14" ht="31.05" customHeight="1" thickBot="1" x14ac:dyDescent="0.35">
      <c r="B3" s="77"/>
      <c r="C3" s="77"/>
      <c r="D3" s="34" t="s">
        <v>0</v>
      </c>
      <c r="E3" s="34" t="s">
        <v>1</v>
      </c>
      <c r="F3" s="35" t="s">
        <v>17</v>
      </c>
      <c r="G3" s="34" t="s">
        <v>0</v>
      </c>
      <c r="H3" s="34" t="s">
        <v>1</v>
      </c>
      <c r="I3" s="36" t="s">
        <v>17</v>
      </c>
      <c r="J3" s="34" t="s">
        <v>0</v>
      </c>
      <c r="K3" s="34" t="s">
        <v>1</v>
      </c>
      <c r="L3" s="35" t="s">
        <v>17</v>
      </c>
      <c r="N3" s="3" t="s">
        <v>60</v>
      </c>
    </row>
    <row r="4" spans="2:14" ht="31.05" customHeight="1" thickTop="1" x14ac:dyDescent="0.3">
      <c r="B4" s="74" t="s">
        <v>41</v>
      </c>
      <c r="C4" s="32" t="s">
        <v>42</v>
      </c>
      <c r="D4" s="33">
        <f>SUM(D5,D7:D9)</f>
        <v>18583.05</v>
      </c>
      <c r="E4" s="33">
        <f>SUM(E5,E7:E9)</f>
        <v>19072.13</v>
      </c>
      <c r="F4" s="45">
        <f>(E4-D4)/D4</f>
        <v>2.6318607548276616E-2</v>
      </c>
      <c r="G4" s="33">
        <f t="shared" ref="G4:J4" si="0">SUM(G5,G7:G9)</f>
        <v>24854.879999999997</v>
      </c>
      <c r="H4" s="33">
        <f t="shared" si="0"/>
        <v>25002.320000000003</v>
      </c>
      <c r="I4" s="45">
        <f>(H4-G4)/G4</f>
        <v>5.9320342725455114E-3</v>
      </c>
      <c r="J4" s="33">
        <f t="shared" si="0"/>
        <v>25083.850000000002</v>
      </c>
      <c r="K4" s="33">
        <f>SUM(K5,K7:K9)</f>
        <v>25113.649999999998</v>
      </c>
      <c r="L4" s="45">
        <f>(K4-J4)/J4</f>
        <v>1.1880153963604325E-3</v>
      </c>
      <c r="N4" s="3" t="s">
        <v>59</v>
      </c>
    </row>
    <row r="5" spans="2:14" ht="31.05" customHeight="1" x14ac:dyDescent="0.3">
      <c r="B5" s="74"/>
      <c r="C5" s="27" t="s">
        <v>13</v>
      </c>
      <c r="D5" s="7">
        <v>13372.24</v>
      </c>
      <c r="E5" s="7">
        <v>13366.85</v>
      </c>
      <c r="F5" s="45">
        <f t="shared" ref="F5:F13" si="1">(E5-D5)/D5</f>
        <v>-4.0307383056237533E-4</v>
      </c>
      <c r="G5" s="7">
        <v>13718.91</v>
      </c>
      <c r="H5" s="7">
        <v>13656.76</v>
      </c>
      <c r="I5" s="45">
        <f t="shared" ref="I5:I13" si="2">(H5-G5)/G5</f>
        <v>-4.5302432919233117E-3</v>
      </c>
      <c r="J5" s="7">
        <v>13956.53</v>
      </c>
      <c r="K5" s="7">
        <v>13868.98</v>
      </c>
      <c r="L5" s="45">
        <f t="shared" ref="L5:L13" si="3">(K5-J5)/J5</f>
        <v>-6.2730492464818325E-3</v>
      </c>
      <c r="N5" s="3" t="s">
        <v>61</v>
      </c>
    </row>
    <row r="6" spans="2:14"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74"/>
      <c r="C7" s="28" t="s">
        <v>19</v>
      </c>
      <c r="D7" s="7">
        <v>4883.6499999999996</v>
      </c>
      <c r="E7" s="7">
        <v>4836.79</v>
      </c>
      <c r="F7" s="45">
        <f t="shared" si="1"/>
        <v>-9.5952822171940406E-3</v>
      </c>
      <c r="G7" s="7">
        <v>10127.69</v>
      </c>
      <c r="H7" s="7">
        <v>10041.709999999999</v>
      </c>
      <c r="I7" s="45">
        <f t="shared" si="2"/>
        <v>-8.4895963442800267E-3</v>
      </c>
      <c r="J7" s="7">
        <v>10113.94</v>
      </c>
      <c r="K7" s="7">
        <v>9694.94</v>
      </c>
      <c r="L7" s="45">
        <f t="shared" si="3"/>
        <v>-4.1427969713089062E-2</v>
      </c>
      <c r="N7" s="3" t="s">
        <v>62</v>
      </c>
    </row>
    <row r="8" spans="2:14" ht="31.05" customHeight="1" x14ac:dyDescent="0.3">
      <c r="B8" s="74"/>
      <c r="C8" s="28" t="s">
        <v>15</v>
      </c>
      <c r="D8" s="9"/>
      <c r="E8" s="9">
        <v>868.49</v>
      </c>
      <c r="F8" s="45" t="s">
        <v>14</v>
      </c>
      <c r="G8" s="46"/>
      <c r="H8" s="7">
        <v>906.74</v>
      </c>
      <c r="I8" s="45" t="s">
        <v>14</v>
      </c>
      <c r="J8" s="7"/>
      <c r="K8" s="7">
        <v>1034.23</v>
      </c>
      <c r="L8" s="45" t="s">
        <v>14</v>
      </c>
    </row>
    <row r="9" spans="2:14" ht="31.05" customHeight="1" thickBot="1" x14ac:dyDescent="0.35">
      <c r="B9" s="75"/>
      <c r="C9" s="29" t="s">
        <v>16</v>
      </c>
      <c r="D9" s="12">
        <v>327.16000000000003</v>
      </c>
      <c r="E9" s="12">
        <v>0</v>
      </c>
      <c r="F9" s="45">
        <f t="shared" si="1"/>
        <v>-1</v>
      </c>
      <c r="G9" s="17">
        <v>1008.28</v>
      </c>
      <c r="H9" s="17">
        <v>397.11</v>
      </c>
      <c r="I9" s="45">
        <f t="shared" si="2"/>
        <v>-0.60615106914745898</v>
      </c>
      <c r="J9" s="17">
        <v>1013.38</v>
      </c>
      <c r="K9" s="17">
        <v>515.5</v>
      </c>
      <c r="L9" s="45">
        <f t="shared" si="3"/>
        <v>-0.49130632141940833</v>
      </c>
    </row>
    <row r="10" spans="2:14" ht="31.05" customHeight="1" thickTop="1" x14ac:dyDescent="0.3">
      <c r="B10" s="78" t="s">
        <v>43</v>
      </c>
      <c r="C10" s="27" t="s">
        <v>44</v>
      </c>
      <c r="D10" s="15">
        <f>SUM(D11:D13)</f>
        <v>19795.399999999998</v>
      </c>
      <c r="E10" s="15">
        <f>SUM(E11:E13)</f>
        <v>19148.439999999999</v>
      </c>
      <c r="F10" s="45">
        <f t="shared" si="1"/>
        <v>-3.2682340341695502E-2</v>
      </c>
      <c r="G10" s="15">
        <f t="shared" ref="G10:K10" si="4">SUM(G11:G13)</f>
        <v>17336.28</v>
      </c>
      <c r="H10" s="15">
        <f t="shared" si="4"/>
        <v>17129.22</v>
      </c>
      <c r="I10" s="45">
        <f t="shared" si="2"/>
        <v>-1.1943738795173917E-2</v>
      </c>
      <c r="J10" s="15">
        <f t="shared" si="4"/>
        <v>15795.179999999998</v>
      </c>
      <c r="K10" s="15">
        <f t="shared" si="4"/>
        <v>15689.6</v>
      </c>
      <c r="L10" s="45">
        <f t="shared" si="3"/>
        <v>-6.684317620945005E-3</v>
      </c>
    </row>
    <row r="11" spans="2:14" ht="31.05" customHeight="1" x14ac:dyDescent="0.3">
      <c r="B11" s="74"/>
      <c r="C11" s="27" t="s">
        <v>20</v>
      </c>
      <c r="D11" s="7">
        <v>16350.38</v>
      </c>
      <c r="E11" s="7">
        <v>15780.67</v>
      </c>
      <c r="F11" s="45">
        <f t="shared" si="1"/>
        <v>-3.4843838491827046E-2</v>
      </c>
      <c r="G11" s="7">
        <v>13898.18</v>
      </c>
      <c r="H11" s="7">
        <v>13731.35</v>
      </c>
      <c r="I11" s="45">
        <f t="shared" si="2"/>
        <v>-1.2003729984789369E-2</v>
      </c>
      <c r="J11" s="7">
        <v>12651.8</v>
      </c>
      <c r="K11" s="7">
        <v>12555.85</v>
      </c>
      <c r="L11" s="45">
        <f t="shared" si="3"/>
        <v>-7.5839011049810235E-3</v>
      </c>
    </row>
    <row r="12" spans="2:14" ht="31.05" customHeight="1" x14ac:dyDescent="0.3">
      <c r="B12" s="74"/>
      <c r="C12" s="27" t="s">
        <v>21</v>
      </c>
      <c r="D12" s="7">
        <v>1712.99</v>
      </c>
      <c r="E12" s="16">
        <v>1672.97</v>
      </c>
      <c r="F12" s="45">
        <f t="shared" si="1"/>
        <v>-2.3362658275880174E-2</v>
      </c>
      <c r="G12" s="7">
        <v>1346.58</v>
      </c>
      <c r="H12" s="16">
        <v>1329.84</v>
      </c>
      <c r="I12" s="45">
        <f t="shared" si="2"/>
        <v>-1.2431493115893604E-2</v>
      </c>
      <c r="J12" s="7">
        <v>1218.49</v>
      </c>
      <c r="K12" s="16">
        <v>1217.48</v>
      </c>
      <c r="L12" s="45">
        <f t="shared" si="3"/>
        <v>-8.2889477960425685E-4</v>
      </c>
    </row>
    <row r="13" spans="2:14" ht="31.05" customHeight="1" x14ac:dyDescent="0.3">
      <c r="B13" s="74"/>
      <c r="C13" s="38" t="s">
        <v>22</v>
      </c>
      <c r="D13" s="39">
        <v>1732.03</v>
      </c>
      <c r="E13" s="39">
        <v>1694.8</v>
      </c>
      <c r="F13" s="45">
        <f t="shared" si="1"/>
        <v>-2.1495008746961669E-2</v>
      </c>
      <c r="G13" s="39">
        <v>2091.52</v>
      </c>
      <c r="H13" s="39">
        <v>2068.0300000000002</v>
      </c>
      <c r="I13" s="45">
        <f t="shared" si="2"/>
        <v>-1.1231066401468684E-2</v>
      </c>
      <c r="J13" s="39">
        <v>1924.89</v>
      </c>
      <c r="K13" s="39">
        <v>1916.27</v>
      </c>
      <c r="L13" s="45">
        <f t="shared" si="3"/>
        <v>-4.4781779738063566E-3</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38378.449999999997</v>
      </c>
      <c r="E15" s="42">
        <f>E4+E10</f>
        <v>38220.57</v>
      </c>
      <c r="F15" s="43">
        <f t="shared" ref="F15" si="5">(E15-D15)/D15</f>
        <v>-4.1137669707869235E-3</v>
      </c>
      <c r="G15" s="42">
        <f>G4+G10</f>
        <v>42191.159999999996</v>
      </c>
      <c r="H15" s="42">
        <f>H4+H10</f>
        <v>42131.540000000008</v>
      </c>
      <c r="I15" s="43">
        <f t="shared" ref="I15" si="6">(H15-G15)/G15</f>
        <v>-1.4130922212138295E-3</v>
      </c>
      <c r="J15" s="42">
        <f>J4+J10</f>
        <v>40879.03</v>
      </c>
      <c r="K15" s="42">
        <f>K4+K10</f>
        <v>40803.25</v>
      </c>
      <c r="L15" s="43">
        <f t="shared" ref="L15" si="7">(K15-J15)/J15</f>
        <v>-1.8537621856487014E-3</v>
      </c>
    </row>
    <row r="16" spans="2:14" ht="31.05" customHeight="1" x14ac:dyDescent="0.3">
      <c r="B16" s="67"/>
      <c r="C16" s="68"/>
      <c r="D16" s="68"/>
      <c r="E16" s="68"/>
      <c r="F16" s="68"/>
      <c r="G16" s="68"/>
      <c r="H16" s="68"/>
      <c r="I16" s="68"/>
      <c r="J16" s="68"/>
      <c r="K16" s="68"/>
      <c r="L16" s="69"/>
    </row>
    <row r="17" spans="2:185" ht="31.05" customHeight="1" x14ac:dyDescent="0.3">
      <c r="B17" s="2" t="s">
        <v>45</v>
      </c>
      <c r="C17" s="27" t="s">
        <v>35</v>
      </c>
      <c r="D17" s="70">
        <f>D15-E15</f>
        <v>157.87999999999738</v>
      </c>
      <c r="E17" s="71"/>
      <c r="F17" s="72"/>
      <c r="G17" s="70">
        <f>G15-H15</f>
        <v>59.619999999988067</v>
      </c>
      <c r="H17" s="71"/>
      <c r="I17" s="72"/>
      <c r="J17" s="70">
        <f>J15-K15</f>
        <v>75.779999999998836</v>
      </c>
      <c r="K17" s="71"/>
      <c r="L17" s="72"/>
    </row>
    <row r="18" spans="2:185" ht="31.05" customHeight="1" x14ac:dyDescent="0.3">
      <c r="B18" s="6"/>
      <c r="C18" s="27" t="s">
        <v>36</v>
      </c>
      <c r="D18" s="79">
        <f>D4-E4</f>
        <v>-489.08000000000175</v>
      </c>
      <c r="E18" s="80"/>
      <c r="F18" s="81"/>
      <c r="G18" s="79">
        <f>G4-H4</f>
        <v>-147.44000000000597</v>
      </c>
      <c r="H18" s="80"/>
      <c r="I18" s="81"/>
      <c r="J18" s="79">
        <f>J4-K4</f>
        <v>-29.799999999995634</v>
      </c>
      <c r="K18" s="80"/>
      <c r="L18" s="81"/>
    </row>
    <row r="19" spans="2:185" ht="31.05" customHeight="1" x14ac:dyDescent="0.3">
      <c r="B19" s="6"/>
      <c r="C19" s="27" t="s">
        <v>37</v>
      </c>
      <c r="D19" s="79">
        <f>D10-E10</f>
        <v>646.95999999999913</v>
      </c>
      <c r="E19" s="80"/>
      <c r="F19" s="81"/>
      <c r="G19" s="79">
        <f>G10-H10</f>
        <v>207.05999999999767</v>
      </c>
      <c r="H19" s="80"/>
      <c r="I19" s="81"/>
      <c r="J19" s="79">
        <f>J10-K10</f>
        <v>105.57999999999811</v>
      </c>
      <c r="K19" s="80"/>
      <c r="L19" s="81"/>
    </row>
    <row r="20" spans="2:185" ht="31.05" customHeight="1" x14ac:dyDescent="0.3">
      <c r="B20" s="85"/>
      <c r="C20" s="86"/>
      <c r="D20" s="86"/>
      <c r="E20" s="86"/>
      <c r="F20" s="86"/>
      <c r="G20" s="86"/>
      <c r="H20" s="86"/>
      <c r="I20" s="86"/>
      <c r="J20" s="86"/>
      <c r="K20" s="86"/>
      <c r="L20" s="87"/>
    </row>
    <row r="21" spans="2:185" ht="31.05" customHeight="1" x14ac:dyDescent="0.3">
      <c r="B21" s="83" t="s">
        <v>46</v>
      </c>
      <c r="C21" s="84"/>
      <c r="D21" s="88">
        <f>D17/E8</f>
        <v>0.18178677935266654</v>
      </c>
      <c r="E21" s="89"/>
      <c r="F21" s="90"/>
      <c r="G21" s="88">
        <f>G17/H9</f>
        <v>0.15013472337636441</v>
      </c>
      <c r="H21" s="89"/>
      <c r="I21" s="90"/>
      <c r="J21" s="88">
        <f>J17/K9</f>
        <v>0.147002909796312</v>
      </c>
      <c r="K21" s="89"/>
      <c r="L21" s="90"/>
    </row>
    <row r="25" spans="2:185" ht="31.05" customHeight="1" x14ac:dyDescent="0.3">
      <c r="E25" s="22"/>
    </row>
    <row r="28" spans="2:185" ht="31.05" customHeight="1" x14ac:dyDescent="0.3">
      <c r="EY28"/>
    </row>
    <row r="29" spans="2:185" ht="31.05" customHeight="1" x14ac:dyDescent="0.3">
      <c r="AA29"/>
      <c r="DQ29"/>
    </row>
    <row r="30" spans="2:185" ht="31.05" customHeight="1" x14ac:dyDescent="0.3">
      <c r="BJ30"/>
      <c r="GC30"/>
    </row>
    <row r="58" spans="2:27" ht="31.05" customHeight="1" x14ac:dyDescent="0.3">
      <c r="AA58"/>
    </row>
    <row r="61" spans="2:27" ht="31.05" customHeight="1" x14ac:dyDescent="0.3">
      <c r="B61" s="82"/>
      <c r="C61" s="82"/>
      <c r="D61" s="82"/>
    </row>
    <row r="62" spans="2:27" ht="31.05" customHeight="1" x14ac:dyDescent="0.3">
      <c r="B62" s="82"/>
      <c r="C62" s="1"/>
      <c r="D62" s="1"/>
    </row>
    <row r="63" spans="2:27" ht="31.05" customHeight="1" x14ac:dyDescent="0.3">
      <c r="B63" s="23"/>
      <c r="C63" s="24"/>
      <c r="D63" s="24"/>
      <c r="E63" s="25"/>
    </row>
    <row r="64" spans="2:27"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18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1" spans="1:186" ht="31.05" customHeight="1" x14ac:dyDescent="0.3">
      <c r="GD101"/>
    </row>
    <row r="102" spans="1:186" ht="31.05" customHeight="1" x14ac:dyDescent="0.3">
      <c r="CA102"/>
    </row>
    <row r="103" spans="1:186" ht="31.05" customHeight="1" x14ac:dyDescent="0.3">
      <c r="EV103"/>
    </row>
    <row r="105" spans="1:186" ht="31.05" customHeight="1" x14ac:dyDescent="0.3">
      <c r="BM105"/>
      <c r="DO105"/>
    </row>
    <row r="113" spans="69:69" ht="31.05" customHeight="1" x14ac:dyDescent="0.3">
      <c r="BQ113"/>
    </row>
    <row r="144" spans="99:99" ht="31.05" customHeight="1" x14ac:dyDescent="0.3">
      <c r="CU144"/>
    </row>
    <row r="166" spans="6:188" ht="31.05" customHeight="1" x14ac:dyDescent="0.3">
      <c r="BC166"/>
    </row>
    <row r="169" spans="6:188" ht="31.05" customHeight="1" x14ac:dyDescent="0.3">
      <c r="GF169"/>
    </row>
    <row r="172" spans="6:188" ht="31.05" customHeight="1" x14ac:dyDescent="0.3">
      <c r="F172"/>
    </row>
    <row r="185" spans="35:35" ht="31.05" customHeight="1" x14ac:dyDescent="0.3">
      <c r="AI185"/>
    </row>
    <row r="203" spans="159:159" ht="31.05" customHeight="1" x14ac:dyDescent="0.3">
      <c r="FC203"/>
    </row>
    <row r="236" spans="118:185" ht="31.05" customHeight="1" x14ac:dyDescent="0.3">
      <c r="EB236"/>
    </row>
    <row r="237" spans="118:185" ht="31.05" customHeight="1" x14ac:dyDescent="0.3">
      <c r="DN237"/>
    </row>
    <row r="238" spans="118:185" ht="31.05" customHeight="1" x14ac:dyDescent="0.3">
      <c r="EU238"/>
    </row>
    <row r="240" spans="118:185" ht="31.05" customHeight="1" x14ac:dyDescent="0.3">
      <c r="GC240"/>
    </row>
    <row r="251" spans="3:3" ht="31.05" customHeight="1" x14ac:dyDescent="0.3">
      <c r="C251"/>
    </row>
    <row r="263" spans="28:72" ht="31.05" customHeight="1" x14ac:dyDescent="0.3">
      <c r="AB263"/>
      <c r="BT263"/>
    </row>
    <row r="303" spans="59:59" ht="31.05" customHeight="1" x14ac:dyDescent="0.3">
      <c r="BG303"/>
    </row>
    <row r="309" spans="52:52" ht="31.05" customHeight="1" x14ac:dyDescent="0.3">
      <c r="AZ309"/>
    </row>
  </sheetData>
  <mergeCells count="23">
    <mergeCell ref="B61:B62"/>
    <mergeCell ref="C61:D61"/>
    <mergeCell ref="D19:F19"/>
    <mergeCell ref="G19:I19"/>
    <mergeCell ref="J19:L19"/>
    <mergeCell ref="B20:L20"/>
    <mergeCell ref="B21:C21"/>
    <mergeCell ref="D21:F21"/>
    <mergeCell ref="G21:I21"/>
    <mergeCell ref="J21:L21"/>
    <mergeCell ref="B16:L16"/>
    <mergeCell ref="D17:F17"/>
    <mergeCell ref="G17:I17"/>
    <mergeCell ref="J17:L17"/>
    <mergeCell ref="D18:F18"/>
    <mergeCell ref="G18:I18"/>
    <mergeCell ref="J18:L18"/>
    <mergeCell ref="B10:B13"/>
    <mergeCell ref="B2:C3"/>
    <mergeCell ref="D2:F2"/>
    <mergeCell ref="G2:I2"/>
    <mergeCell ref="J2:L2"/>
    <mergeCell ref="B4:B9"/>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4E7F3-5583-44BF-BAAE-589642D3D2FA}">
  <dimension ref="A2:AJ97"/>
  <sheetViews>
    <sheetView tabSelected="1" topLeftCell="A62" zoomScale="60" zoomScaleNormal="60" workbookViewId="0">
      <selection activeCell="N9" sqref="N9"/>
    </sheetView>
  </sheetViews>
  <sheetFormatPr baseColWidth="10" defaultColWidth="8.77734375" defaultRowHeight="31.05" customHeight="1" x14ac:dyDescent="0.3"/>
  <cols>
    <col min="1" max="1" width="8.77734375" style="3"/>
    <col min="2" max="2" width="21.44140625" style="3" customWidth="1"/>
    <col min="3" max="3" width="28.664062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76" t="s">
        <v>12</v>
      </c>
      <c r="C2" s="76"/>
      <c r="D2" s="73" t="s">
        <v>38</v>
      </c>
      <c r="E2" s="73"/>
      <c r="F2" s="73"/>
      <c r="G2" s="73" t="s">
        <v>39</v>
      </c>
      <c r="H2" s="73"/>
      <c r="I2" s="73"/>
      <c r="J2" s="73" t="s">
        <v>40</v>
      </c>
      <c r="K2" s="73"/>
      <c r="L2" s="73"/>
      <c r="N2" s="3" t="s">
        <v>58</v>
      </c>
    </row>
    <row r="3" spans="2:14" ht="31.05" customHeight="1" thickBot="1" x14ac:dyDescent="0.35">
      <c r="B3" s="77"/>
      <c r="C3" s="77"/>
      <c r="D3" s="34" t="s">
        <v>0</v>
      </c>
      <c r="E3" s="34" t="s">
        <v>1</v>
      </c>
      <c r="F3" s="35" t="s">
        <v>17</v>
      </c>
      <c r="G3" s="34" t="s">
        <v>0</v>
      </c>
      <c r="H3" s="34" t="s">
        <v>1</v>
      </c>
      <c r="I3" s="36" t="s">
        <v>17</v>
      </c>
      <c r="J3" s="34" t="s">
        <v>0</v>
      </c>
      <c r="K3" s="34" t="s">
        <v>1</v>
      </c>
      <c r="L3" s="35" t="s">
        <v>17</v>
      </c>
      <c r="N3" s="3" t="s">
        <v>60</v>
      </c>
    </row>
    <row r="4" spans="2:14" ht="31.05" customHeight="1" thickTop="1" x14ac:dyDescent="0.3">
      <c r="B4" s="74" t="s">
        <v>41</v>
      </c>
      <c r="C4" s="32" t="s">
        <v>42</v>
      </c>
      <c r="D4" s="33">
        <f>SUM(D5,D7:D9)</f>
        <v>19021.3</v>
      </c>
      <c r="E4" s="33">
        <f>SUM(E5,E7:E9)</f>
        <v>20185.96</v>
      </c>
      <c r="F4" s="45">
        <f>(E4-D4)/D4</f>
        <v>6.1229253521052712E-2</v>
      </c>
      <c r="G4" s="33">
        <f t="shared" ref="G4:J4" si="0">SUM(G5,G7:G9)</f>
        <v>26006.18</v>
      </c>
      <c r="H4" s="33">
        <f t="shared" si="0"/>
        <v>26460.58</v>
      </c>
      <c r="I4" s="45">
        <f>(H4-G4)/G4</f>
        <v>1.7472769933915763E-2</v>
      </c>
      <c r="J4" s="33">
        <f t="shared" si="0"/>
        <v>26502.300000000003</v>
      </c>
      <c r="K4" s="33">
        <f>SUM(K5,K7:K9)</f>
        <v>26592.71</v>
      </c>
      <c r="L4" s="45">
        <f>(K4-J4)/J4</f>
        <v>3.4114020292576948E-3</v>
      </c>
      <c r="N4" s="3" t="s">
        <v>59</v>
      </c>
    </row>
    <row r="5" spans="2:14" ht="31.05" customHeight="1" x14ac:dyDescent="0.3">
      <c r="B5" s="74"/>
      <c r="C5" s="27" t="s">
        <v>13</v>
      </c>
      <c r="D5" s="7">
        <v>13382.71</v>
      </c>
      <c r="E5" s="7">
        <v>13372.05</v>
      </c>
      <c r="F5" s="45">
        <f t="shared" ref="F5:F13" si="1">(E5-D5)/D5</f>
        <v>-7.9655017556233792E-4</v>
      </c>
      <c r="G5" s="7">
        <v>13734.29</v>
      </c>
      <c r="H5" s="7">
        <v>13664.17</v>
      </c>
      <c r="I5" s="45">
        <f t="shared" ref="I5:I13" si="2">(H5-G5)/G5</f>
        <v>-5.105469594715183E-3</v>
      </c>
      <c r="J5" s="7">
        <v>13986.1</v>
      </c>
      <c r="K5" s="7">
        <v>13904.09</v>
      </c>
      <c r="L5" s="45">
        <f t="shared" ref="L5:L13" si="3">(K5-J5)/J5</f>
        <v>-5.8636789383745445E-3</v>
      </c>
      <c r="N5" s="3" t="s">
        <v>92</v>
      </c>
    </row>
    <row r="6" spans="2:14"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74"/>
      <c r="C7" s="28" t="s">
        <v>19</v>
      </c>
      <c r="D7" s="7">
        <v>4843.8100000000004</v>
      </c>
      <c r="E7" s="7">
        <v>4814.58</v>
      </c>
      <c r="F7" s="45">
        <f t="shared" si="1"/>
        <v>-6.0345058951528797E-3</v>
      </c>
      <c r="G7" s="7">
        <v>10201.450000000001</v>
      </c>
      <c r="H7" s="7">
        <v>10001.66</v>
      </c>
      <c r="I7" s="45">
        <f t="shared" si="2"/>
        <v>-1.9584470835028438E-2</v>
      </c>
      <c r="J7" s="7">
        <v>10156.299999999999</v>
      </c>
      <c r="K7" s="7">
        <v>9841.07</v>
      </c>
      <c r="L7" s="45">
        <f t="shared" si="3"/>
        <v>-3.1037877967369967E-2</v>
      </c>
      <c r="N7" s="3" t="s">
        <v>93</v>
      </c>
    </row>
    <row r="8" spans="2:14" ht="31.05" customHeight="1" x14ac:dyDescent="0.3">
      <c r="B8" s="74"/>
      <c r="C8" s="28" t="s">
        <v>15</v>
      </c>
      <c r="D8" s="9"/>
      <c r="E8" s="9">
        <v>1998.08</v>
      </c>
      <c r="F8" s="45" t="s">
        <v>14</v>
      </c>
      <c r="G8" s="46"/>
      <c r="H8" s="7">
        <v>1998.02</v>
      </c>
      <c r="I8" s="45" t="s">
        <v>14</v>
      </c>
      <c r="J8" s="7"/>
      <c r="K8" s="7">
        <v>1964.7</v>
      </c>
      <c r="L8" s="45" t="s">
        <v>14</v>
      </c>
    </row>
    <row r="9" spans="2:14" ht="31.05" customHeight="1" thickBot="1" x14ac:dyDescent="0.35">
      <c r="B9" s="75"/>
      <c r="C9" s="29" t="s">
        <v>16</v>
      </c>
      <c r="D9" s="12">
        <v>794.78</v>
      </c>
      <c r="E9" s="12">
        <v>1.25</v>
      </c>
      <c r="F9" s="45">
        <f t="shared" si="1"/>
        <v>-0.99842723772616326</v>
      </c>
      <c r="G9" s="17">
        <v>2070.44</v>
      </c>
      <c r="H9" s="17">
        <v>796.73</v>
      </c>
      <c r="I9" s="45">
        <f t="shared" si="2"/>
        <v>-0.61518807596452929</v>
      </c>
      <c r="J9" s="17">
        <v>2359.9</v>
      </c>
      <c r="K9" s="17">
        <v>882.85</v>
      </c>
      <c r="L9" s="45">
        <f t="shared" si="3"/>
        <v>-0.6258951650493666</v>
      </c>
    </row>
    <row r="10" spans="2:14" ht="31.05" customHeight="1" thickTop="1" x14ac:dyDescent="0.3">
      <c r="B10" s="78" t="s">
        <v>43</v>
      </c>
      <c r="C10" s="27" t="s">
        <v>44</v>
      </c>
      <c r="D10" s="15">
        <f>SUM(D11:D13)</f>
        <v>21804.620000000003</v>
      </c>
      <c r="E10" s="15">
        <f>SUM(E11:E13)</f>
        <v>20294.73</v>
      </c>
      <c r="F10" s="45">
        <f t="shared" si="1"/>
        <v>-6.9246334033796639E-2</v>
      </c>
      <c r="G10" s="15">
        <f t="shared" ref="G10:K10" si="4">SUM(G11:G13)</f>
        <v>18669.32</v>
      </c>
      <c r="H10" s="15">
        <f t="shared" si="4"/>
        <v>17994.079999999998</v>
      </c>
      <c r="I10" s="45">
        <f t="shared" si="2"/>
        <v>-3.6168430344543971E-2</v>
      </c>
      <c r="J10" s="15">
        <f t="shared" si="4"/>
        <v>16885.96</v>
      </c>
      <c r="K10" s="15">
        <f t="shared" si="4"/>
        <v>16546.62</v>
      </c>
      <c r="L10" s="45">
        <f t="shared" si="3"/>
        <v>-2.0095985066883978E-2</v>
      </c>
    </row>
    <row r="11" spans="2:14" ht="31.05" customHeight="1" x14ac:dyDescent="0.3">
      <c r="B11" s="74"/>
      <c r="C11" s="27" t="s">
        <v>20</v>
      </c>
      <c r="D11" s="7">
        <v>18142.82</v>
      </c>
      <c r="E11" s="7">
        <v>16812.7</v>
      </c>
      <c r="F11" s="45">
        <f t="shared" si="1"/>
        <v>-7.3313850878749781E-2</v>
      </c>
      <c r="G11" s="7">
        <v>14974.85</v>
      </c>
      <c r="H11" s="7">
        <v>14461.08</v>
      </c>
      <c r="I11" s="45">
        <f t="shared" si="2"/>
        <v>-3.4308857851664654E-2</v>
      </c>
      <c r="J11" s="7">
        <v>13582.33</v>
      </c>
      <c r="K11" s="7">
        <v>13306.76</v>
      </c>
      <c r="L11" s="45">
        <f t="shared" si="3"/>
        <v>-2.0288860600500776E-2</v>
      </c>
    </row>
    <row r="12" spans="2:14" ht="31.05" customHeight="1" x14ac:dyDescent="0.3">
      <c r="B12" s="74"/>
      <c r="C12" s="27" t="s">
        <v>21</v>
      </c>
      <c r="D12" s="7">
        <v>1855.08</v>
      </c>
      <c r="E12" s="16">
        <v>1757.87</v>
      </c>
      <c r="F12" s="45">
        <f t="shared" si="1"/>
        <v>-5.2402052741660758E-2</v>
      </c>
      <c r="G12" s="7">
        <v>1482.23</v>
      </c>
      <c r="H12" s="16">
        <v>1404.64</v>
      </c>
      <c r="I12" s="45">
        <f t="shared" si="2"/>
        <v>-5.2346801778401404E-2</v>
      </c>
      <c r="J12" s="7">
        <v>1307.29</v>
      </c>
      <c r="K12" s="16">
        <v>1286.56</v>
      </c>
      <c r="L12" s="45">
        <f t="shared" si="3"/>
        <v>-1.5857231371769094E-2</v>
      </c>
    </row>
    <row r="13" spans="2:14" ht="31.05" customHeight="1" x14ac:dyDescent="0.3">
      <c r="B13" s="74"/>
      <c r="C13" s="38" t="s">
        <v>22</v>
      </c>
      <c r="D13" s="39">
        <v>1806.72</v>
      </c>
      <c r="E13" s="39">
        <v>1724.16</v>
      </c>
      <c r="F13" s="45">
        <f t="shared" si="1"/>
        <v>-4.5696068012752361E-2</v>
      </c>
      <c r="G13" s="39">
        <v>2212.2399999999998</v>
      </c>
      <c r="H13" s="39">
        <v>2128.36</v>
      </c>
      <c r="I13" s="45">
        <f t="shared" si="2"/>
        <v>-3.791632010993367E-2</v>
      </c>
      <c r="J13" s="39">
        <v>1996.34</v>
      </c>
      <c r="K13" s="39">
        <v>1953.3</v>
      </c>
      <c r="L13" s="45">
        <f t="shared" si="3"/>
        <v>-2.1559453800454816E-2</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40825.919999999998</v>
      </c>
      <c r="E15" s="42">
        <f>E4+E10</f>
        <v>40480.69</v>
      </c>
      <c r="F15" s="43">
        <f t="shared" ref="F15" si="5">(E15-D15)/D15</f>
        <v>-8.4561474670992332E-3</v>
      </c>
      <c r="G15" s="42">
        <f>G4+G10</f>
        <v>44675.5</v>
      </c>
      <c r="H15" s="42">
        <f>H4+H10</f>
        <v>44454.66</v>
      </c>
      <c r="I15" s="43">
        <f t="shared" ref="I15" si="6">(H15-G15)/G15</f>
        <v>-4.9432015310404247E-3</v>
      </c>
      <c r="J15" s="42">
        <f>J4+J10</f>
        <v>43388.26</v>
      </c>
      <c r="K15" s="42">
        <f>K4+K10</f>
        <v>43139.33</v>
      </c>
      <c r="L15" s="43">
        <f t="shared" ref="L15" si="7">(K15-J15)/J15</f>
        <v>-5.7372662558950339E-3</v>
      </c>
    </row>
    <row r="16" spans="2:14"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345.22999999999593</v>
      </c>
      <c r="E17" s="71"/>
      <c r="F17" s="72"/>
      <c r="G17" s="70">
        <f>G15-H15</f>
        <v>220.83999999999651</v>
      </c>
      <c r="H17" s="71"/>
      <c r="I17" s="72"/>
      <c r="J17" s="70">
        <f>J15-K15</f>
        <v>248.93000000000029</v>
      </c>
      <c r="K17" s="71"/>
      <c r="L17" s="72"/>
    </row>
    <row r="18" spans="2:12" ht="31.05" customHeight="1" x14ac:dyDescent="0.3">
      <c r="B18" s="6"/>
      <c r="C18" s="27" t="s">
        <v>36</v>
      </c>
      <c r="D18" s="79">
        <f>D4-E4</f>
        <v>-1164.6599999999999</v>
      </c>
      <c r="E18" s="80"/>
      <c r="F18" s="81"/>
      <c r="G18" s="79">
        <f>G4-H4</f>
        <v>-454.40000000000146</v>
      </c>
      <c r="H18" s="80"/>
      <c r="I18" s="81"/>
      <c r="J18" s="79">
        <f>J4-K4</f>
        <v>-90.409999999996217</v>
      </c>
      <c r="K18" s="80"/>
      <c r="L18" s="81"/>
    </row>
    <row r="19" spans="2:12" ht="31.05" customHeight="1" x14ac:dyDescent="0.3">
      <c r="B19" s="6"/>
      <c r="C19" s="27" t="s">
        <v>37</v>
      </c>
      <c r="D19" s="79">
        <f>D10-E10</f>
        <v>1509.8900000000031</v>
      </c>
      <c r="E19" s="80"/>
      <c r="F19" s="81"/>
      <c r="G19" s="79">
        <f>G10-H10</f>
        <v>675.2400000000016</v>
      </c>
      <c r="H19" s="80"/>
      <c r="I19" s="81"/>
      <c r="J19" s="79">
        <f>J10-K10</f>
        <v>339.34000000000015</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0.17278086963484743</v>
      </c>
      <c r="E21" s="89"/>
      <c r="F21" s="90"/>
      <c r="G21" s="88">
        <f>G17/H9</f>
        <v>0.27718298545303494</v>
      </c>
      <c r="H21" s="89"/>
      <c r="I21" s="90"/>
      <c r="J21" s="88">
        <f>J17/K9</f>
        <v>0.28196182817013116</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61:B62"/>
    <mergeCell ref="C61:D61"/>
    <mergeCell ref="D19:F19"/>
    <mergeCell ref="G19:I19"/>
    <mergeCell ref="J19:L19"/>
    <mergeCell ref="B20:L20"/>
    <mergeCell ref="B21:C21"/>
    <mergeCell ref="D21:F21"/>
    <mergeCell ref="G21:I21"/>
    <mergeCell ref="J21:L21"/>
    <mergeCell ref="B16:L16"/>
    <mergeCell ref="D17:F17"/>
    <mergeCell ref="G17:I17"/>
    <mergeCell ref="J17:L17"/>
    <mergeCell ref="D18:F18"/>
    <mergeCell ref="G18:I18"/>
    <mergeCell ref="J18:L18"/>
    <mergeCell ref="B10:B13"/>
    <mergeCell ref="B2:C3"/>
    <mergeCell ref="D2:F2"/>
    <mergeCell ref="G2:I2"/>
    <mergeCell ref="J2:L2"/>
    <mergeCell ref="B4:B9"/>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891DB4-DA53-4AB9-85C1-5A9C181C5944}">
  <dimension ref="A1"/>
  <sheetViews>
    <sheetView topLeftCell="A13" workbookViewId="0">
      <selection activeCell="J35" sqref="J35"/>
    </sheetView>
  </sheetViews>
  <sheetFormatPr baseColWidth="10" defaultRowHeight="14.4" x14ac:dyDescent="0.3"/>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BC4DF-E54B-43A8-8456-647C0432AD55}">
  <dimension ref="A2:AJ97"/>
  <sheetViews>
    <sheetView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20339.769999999997</v>
      </c>
      <c r="E4" s="33">
        <f>SUM(E5,E7:E9)</f>
        <v>21611.079999999998</v>
      </c>
      <c r="F4" s="45">
        <f>(E4-D4)/D4</f>
        <v>6.2503656629352325E-2</v>
      </c>
      <c r="G4" s="33">
        <f t="shared" ref="G4:J4" si="0">SUM(G5,G7:G9)</f>
        <v>27772.28</v>
      </c>
      <c r="H4" s="33">
        <f t="shared" si="0"/>
        <v>28047.65</v>
      </c>
      <c r="I4" s="45">
        <f>(H4-G4)/G4</f>
        <v>9.9152824326991743E-3</v>
      </c>
      <c r="J4" s="33">
        <f t="shared" si="0"/>
        <v>28259.47</v>
      </c>
      <c r="K4" s="33">
        <f>SUM(K5,K7:K9)</f>
        <v>28251.059999999998</v>
      </c>
      <c r="L4" s="45">
        <f>(K4-J4)/J4</f>
        <v>-2.9759935342041068E-4</v>
      </c>
    </row>
    <row r="5" spans="2:12" ht="31.05" customHeight="1" x14ac:dyDescent="0.3">
      <c r="B5" s="74"/>
      <c r="C5" s="27" t="s">
        <v>13</v>
      </c>
      <c r="D5" s="7">
        <v>13380.05</v>
      </c>
      <c r="E5" s="7">
        <v>13364.84</v>
      </c>
      <c r="F5" s="45">
        <f t="shared" ref="F5:F13" si="1">(E5-D5)/D5</f>
        <v>-1.1367670524399481E-3</v>
      </c>
      <c r="G5" s="7">
        <v>13735.76</v>
      </c>
      <c r="H5" s="7">
        <v>13668.08</v>
      </c>
      <c r="I5" s="45">
        <f t="shared" ref="I5:I13" si="2">(H5-G5)/G5</f>
        <v>-4.9272846933842967E-3</v>
      </c>
      <c r="J5" s="7">
        <v>13988.82</v>
      </c>
      <c r="K5" s="7">
        <v>13913.63</v>
      </c>
      <c r="L5" s="45">
        <f t="shared" ref="L5:L13" si="3">(K5-J5)/J5</f>
        <v>-5.3750066124233862E-3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74"/>
      <c r="C7" s="28" t="s">
        <v>19</v>
      </c>
      <c r="D7" s="7">
        <v>4833.58</v>
      </c>
      <c r="E7" s="7">
        <v>4795.58</v>
      </c>
      <c r="F7" s="45">
        <f t="shared" si="1"/>
        <v>-7.8616677493700323E-3</v>
      </c>
      <c r="G7" s="7">
        <v>10224.51</v>
      </c>
      <c r="H7" s="7">
        <v>10103.780000000001</v>
      </c>
      <c r="I7" s="45">
        <f t="shared" si="2"/>
        <v>-1.1807900818718898E-2</v>
      </c>
      <c r="J7" s="7">
        <v>10161.76</v>
      </c>
      <c r="K7" s="7">
        <v>9870.19</v>
      </c>
      <c r="L7" s="45">
        <f t="shared" si="3"/>
        <v>-2.8692864228243898E-2</v>
      </c>
    </row>
    <row r="8" spans="2:12" ht="31.05" customHeight="1" x14ac:dyDescent="0.3">
      <c r="B8" s="74"/>
      <c r="C8" s="28" t="s">
        <v>15</v>
      </c>
      <c r="D8" s="9"/>
      <c r="E8" s="9">
        <v>3277.13</v>
      </c>
      <c r="F8" s="45" t="s">
        <v>14</v>
      </c>
      <c r="G8" s="46"/>
      <c r="H8" s="7">
        <v>2558.5500000000002</v>
      </c>
      <c r="I8" s="45" t="s">
        <v>14</v>
      </c>
      <c r="J8" s="7"/>
      <c r="K8" s="7">
        <v>2264.96</v>
      </c>
      <c r="L8" s="45" t="s">
        <v>14</v>
      </c>
    </row>
    <row r="9" spans="2:12" ht="31.05" customHeight="1" thickBot="1" x14ac:dyDescent="0.35">
      <c r="B9" s="75"/>
      <c r="C9" s="29" t="s">
        <v>16</v>
      </c>
      <c r="D9" s="12">
        <v>2126.14</v>
      </c>
      <c r="E9" s="12">
        <v>173.53</v>
      </c>
      <c r="F9" s="45">
        <f t="shared" si="1"/>
        <v>-0.91838260885924727</v>
      </c>
      <c r="G9" s="17">
        <v>3812.01</v>
      </c>
      <c r="H9" s="17">
        <v>1717.24</v>
      </c>
      <c r="I9" s="45">
        <f t="shared" si="2"/>
        <v>-0.5495184954918797</v>
      </c>
      <c r="J9" s="17">
        <v>4108.8900000000003</v>
      </c>
      <c r="K9" s="17">
        <v>2202.2800000000002</v>
      </c>
      <c r="L9" s="45">
        <f t="shared" si="3"/>
        <v>-0.46402069658715611</v>
      </c>
    </row>
    <row r="10" spans="2:12" ht="31.05" customHeight="1" thickTop="1" x14ac:dyDescent="0.3">
      <c r="B10" s="78" t="s">
        <v>43</v>
      </c>
      <c r="C10" s="27" t="s">
        <v>44</v>
      </c>
      <c r="D10" s="15">
        <f>SUM(D11:D13)</f>
        <v>22816.210000000003</v>
      </c>
      <c r="E10" s="15">
        <f>SUM(E11:E13)</f>
        <v>20912.750000000004</v>
      </c>
      <c r="F10" s="45">
        <f t="shared" si="1"/>
        <v>-8.3425774920549853E-2</v>
      </c>
      <c r="G10" s="15">
        <f t="shared" ref="G10:K10" si="4">SUM(G11:G13)</f>
        <v>18873.55</v>
      </c>
      <c r="H10" s="15">
        <f t="shared" si="4"/>
        <v>18310.919999999998</v>
      </c>
      <c r="I10" s="45">
        <f t="shared" si="2"/>
        <v>-2.9810501998829106E-2</v>
      </c>
      <c r="J10" s="15">
        <f t="shared" si="4"/>
        <v>16962.14</v>
      </c>
      <c r="K10" s="15">
        <f t="shared" si="4"/>
        <v>16701.740000000002</v>
      </c>
      <c r="L10" s="45">
        <f t="shared" si="3"/>
        <v>-1.5351836501762032E-2</v>
      </c>
    </row>
    <row r="11" spans="2:12" ht="31.05" customHeight="1" x14ac:dyDescent="0.3">
      <c r="B11" s="74"/>
      <c r="C11" s="27" t="s">
        <v>20</v>
      </c>
      <c r="D11" s="7">
        <v>18949.86</v>
      </c>
      <c r="E11" s="7">
        <v>17330.34</v>
      </c>
      <c r="F11" s="45">
        <f t="shared" si="1"/>
        <v>-8.5463428225854982E-2</v>
      </c>
      <c r="G11" s="7">
        <v>15137.15</v>
      </c>
      <c r="H11" s="7">
        <v>14713.08</v>
      </c>
      <c r="I11" s="45">
        <f t="shared" si="2"/>
        <v>-2.801518119328934E-2</v>
      </c>
      <c r="J11" s="7">
        <v>13643.05</v>
      </c>
      <c r="K11" s="7">
        <v>13426.03</v>
      </c>
      <c r="L11" s="45">
        <f t="shared" si="3"/>
        <v>-1.5907000267535384E-2</v>
      </c>
    </row>
    <row r="12" spans="2:12" ht="31.05" customHeight="1" x14ac:dyDescent="0.3">
      <c r="B12" s="74"/>
      <c r="C12" s="27" t="s">
        <v>21</v>
      </c>
      <c r="D12" s="7">
        <v>1972.11</v>
      </c>
      <c r="E12" s="16">
        <v>1843.67</v>
      </c>
      <c r="F12" s="45">
        <f t="shared" si="1"/>
        <v>-6.512821292929899E-2</v>
      </c>
      <c r="G12" s="7">
        <v>1502.26</v>
      </c>
      <c r="H12" s="16">
        <v>1423.09</v>
      </c>
      <c r="I12" s="45">
        <f t="shared" si="2"/>
        <v>-5.2700597766032559E-2</v>
      </c>
      <c r="J12" s="7">
        <v>1290.82</v>
      </c>
      <c r="K12" s="16">
        <v>1273.6199999999999</v>
      </c>
      <c r="L12" s="45">
        <f t="shared" si="3"/>
        <v>-1.3324863265211297E-2</v>
      </c>
    </row>
    <row r="13" spans="2:12" ht="31.05" customHeight="1" x14ac:dyDescent="0.3">
      <c r="B13" s="74"/>
      <c r="C13" s="38" t="s">
        <v>22</v>
      </c>
      <c r="D13" s="39">
        <v>1894.24</v>
      </c>
      <c r="E13" s="39">
        <v>1738.74</v>
      </c>
      <c r="F13" s="45">
        <f t="shared" si="1"/>
        <v>-8.2090970521158879E-2</v>
      </c>
      <c r="G13" s="39">
        <v>2234.14</v>
      </c>
      <c r="H13" s="39">
        <v>2174.75</v>
      </c>
      <c r="I13" s="45">
        <f t="shared" si="2"/>
        <v>-2.6582935715756342E-2</v>
      </c>
      <c r="J13" s="39">
        <v>2028.27</v>
      </c>
      <c r="K13" s="39">
        <v>2002.09</v>
      </c>
      <c r="L13" s="45">
        <f t="shared" si="3"/>
        <v>-1.2907551755929962E-2</v>
      </c>
    </row>
    <row r="14" spans="2:12" ht="31.05" customHeight="1" thickBot="1" x14ac:dyDescent="0.35">
      <c r="B14" s="75"/>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43155.979999999996</v>
      </c>
      <c r="E15" s="42">
        <f>E4+E10</f>
        <v>42523.83</v>
      </c>
      <c r="F15" s="43">
        <f t="shared" ref="F15" si="5">(E15-D15)/D15</f>
        <v>-1.4648027921043485E-2</v>
      </c>
      <c r="G15" s="42">
        <f>G4+G10</f>
        <v>46645.83</v>
      </c>
      <c r="H15" s="42">
        <f>H4+H10</f>
        <v>46358.57</v>
      </c>
      <c r="I15" s="43">
        <f t="shared" ref="I15" si="6">(H15-G15)/G15</f>
        <v>-6.1583211189510838E-3</v>
      </c>
      <c r="J15" s="42">
        <f>J4+J10</f>
        <v>45221.61</v>
      </c>
      <c r="K15" s="42">
        <f>K4+K10</f>
        <v>44952.800000000003</v>
      </c>
      <c r="L15" s="43">
        <f t="shared" ref="L15" si="7">(K15-J15)/J15</f>
        <v>-5.9442819483870139E-3</v>
      </c>
    </row>
    <row r="16" spans="2:12"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632.14999999999418</v>
      </c>
      <c r="E17" s="71"/>
      <c r="F17" s="72"/>
      <c r="G17" s="70">
        <f>G15-H15</f>
        <v>287.26000000000204</v>
      </c>
      <c r="H17" s="71"/>
      <c r="I17" s="72"/>
      <c r="J17" s="70">
        <f>J15-K15</f>
        <v>268.80999999999767</v>
      </c>
      <c r="K17" s="71"/>
      <c r="L17" s="72"/>
    </row>
    <row r="18" spans="2:12" ht="31.05" customHeight="1" x14ac:dyDescent="0.3">
      <c r="B18" s="6"/>
      <c r="C18" s="27" t="s">
        <v>36</v>
      </c>
      <c r="D18" s="79">
        <f>D4-E4</f>
        <v>-1271.3100000000013</v>
      </c>
      <c r="E18" s="80"/>
      <c r="F18" s="81"/>
      <c r="G18" s="79">
        <f>G4-H4</f>
        <v>-275.37000000000262</v>
      </c>
      <c r="H18" s="80"/>
      <c r="I18" s="81"/>
      <c r="J18" s="79">
        <f>J4-K4</f>
        <v>8.4100000000034925</v>
      </c>
      <c r="K18" s="80"/>
      <c r="L18" s="81"/>
    </row>
    <row r="19" spans="2:12" ht="31.05" customHeight="1" x14ac:dyDescent="0.3">
      <c r="B19" s="6"/>
      <c r="C19" s="27" t="s">
        <v>37</v>
      </c>
      <c r="D19" s="79">
        <f>D10-E10</f>
        <v>1903.4599999999991</v>
      </c>
      <c r="E19" s="80"/>
      <c r="F19" s="81"/>
      <c r="G19" s="79">
        <f>G10-H10</f>
        <v>562.63000000000102</v>
      </c>
      <c r="H19" s="80"/>
      <c r="I19" s="81"/>
      <c r="J19" s="79">
        <f>J10-K10</f>
        <v>260.39999999999782</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0.1928974437999085</v>
      </c>
      <c r="E21" s="89"/>
      <c r="F21" s="90"/>
      <c r="G21" s="88">
        <f>G17/H9</f>
        <v>0.16728005404020524</v>
      </c>
      <c r="H21" s="89"/>
      <c r="I21" s="90"/>
      <c r="J21" s="88">
        <f>J17/K9</f>
        <v>0.12205986523057814</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4C944A-9E34-40E2-9052-04D321C96C41}">
  <dimension ref="A2:AJ97"/>
  <sheetViews>
    <sheetView topLeftCell="A54"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76" t="s">
        <v>12</v>
      </c>
      <c r="C2" s="76"/>
      <c r="D2" s="73" t="s">
        <v>38</v>
      </c>
      <c r="E2" s="73"/>
      <c r="F2" s="73"/>
      <c r="G2" s="73" t="s">
        <v>39</v>
      </c>
      <c r="H2" s="73"/>
      <c r="I2" s="73"/>
      <c r="J2" s="73" t="s">
        <v>40</v>
      </c>
      <c r="K2" s="73"/>
      <c r="L2" s="73"/>
    </row>
    <row r="3" spans="2:12" ht="31.05" customHeight="1" thickBot="1" x14ac:dyDescent="0.35">
      <c r="B3" s="77"/>
      <c r="C3" s="77"/>
      <c r="D3" s="34" t="s">
        <v>0</v>
      </c>
      <c r="E3" s="34" t="s">
        <v>1</v>
      </c>
      <c r="F3" s="35" t="s">
        <v>17</v>
      </c>
      <c r="G3" s="34" t="s">
        <v>0</v>
      </c>
      <c r="H3" s="34" t="s">
        <v>1</v>
      </c>
      <c r="I3" s="36" t="s">
        <v>17</v>
      </c>
      <c r="J3" s="34" t="s">
        <v>0</v>
      </c>
      <c r="K3" s="34" t="s">
        <v>1</v>
      </c>
      <c r="L3" s="35" t="s">
        <v>17</v>
      </c>
    </row>
    <row r="4" spans="2:12" ht="31.05" customHeight="1" thickTop="1" x14ac:dyDescent="0.3">
      <c r="B4" s="74" t="s">
        <v>41</v>
      </c>
      <c r="C4" s="32" t="s">
        <v>42</v>
      </c>
      <c r="D4" s="33">
        <f>SUM(D5,D7:D9)</f>
        <v>20280.53</v>
      </c>
      <c r="E4" s="33">
        <f>SUM(E5,E7:E9)</f>
        <v>21631.67</v>
      </c>
      <c r="F4" s="45">
        <f>(E4-D4)/D4</f>
        <v>6.6622519233964769E-2</v>
      </c>
      <c r="G4" s="33">
        <f t="shared" ref="G4:J4" si="0">SUM(G5,G7:G9)</f>
        <v>27776.789999999997</v>
      </c>
      <c r="H4" s="33">
        <f t="shared" si="0"/>
        <v>28073.11</v>
      </c>
      <c r="I4" s="45">
        <f>(H4-G4)/G4</f>
        <v>1.0667899350501026E-2</v>
      </c>
      <c r="J4" s="33">
        <f t="shared" si="0"/>
        <v>28383.85</v>
      </c>
      <c r="K4" s="33">
        <f>SUM(K5,K7:K9)</f>
        <v>28290.190000000002</v>
      </c>
      <c r="L4" s="45">
        <f>(K4-J4)/J4</f>
        <v>-3.299763774117895E-3</v>
      </c>
    </row>
    <row r="5" spans="2:12" ht="31.05" customHeight="1" x14ac:dyDescent="0.3">
      <c r="B5" s="74"/>
      <c r="C5" s="27" t="s">
        <v>13</v>
      </c>
      <c r="D5" s="7">
        <v>13383.75</v>
      </c>
      <c r="E5" s="7">
        <v>13364.56</v>
      </c>
      <c r="F5" s="45">
        <f t="shared" ref="F5:F13" si="1">(E5-D5)/D5</f>
        <v>-1.4338283366022609E-3</v>
      </c>
      <c r="G5" s="7">
        <v>13742.09</v>
      </c>
      <c r="H5" s="7">
        <v>13682.51</v>
      </c>
      <c r="I5" s="45">
        <f t="shared" ref="I5:I13" si="2">(H5-G5)/G5</f>
        <v>-4.3355850529286245E-3</v>
      </c>
      <c r="J5" s="7">
        <v>14003.5</v>
      </c>
      <c r="K5" s="7">
        <v>13924.06</v>
      </c>
      <c r="L5" s="45">
        <f t="shared" ref="L5:L13" si="3">(K5-J5)/J5</f>
        <v>-5.6728674974113975E-3</v>
      </c>
    </row>
    <row r="6" spans="2:12" ht="31.05" hidden="1" customHeight="1" x14ac:dyDescent="0.3">
      <c r="B6" s="74"/>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74"/>
      <c r="C7" s="28" t="s">
        <v>19</v>
      </c>
      <c r="D7" s="7">
        <v>4855.7</v>
      </c>
      <c r="E7" s="7">
        <v>4801.5</v>
      </c>
      <c r="F7" s="45">
        <f t="shared" si="1"/>
        <v>-1.1162139341392553E-2</v>
      </c>
      <c r="G7" s="7">
        <v>10249.65</v>
      </c>
      <c r="H7" s="7">
        <v>10137.11</v>
      </c>
      <c r="I7" s="45">
        <f t="shared" si="2"/>
        <v>-1.0979887118096623E-2</v>
      </c>
      <c r="J7" s="7">
        <v>10219.84</v>
      </c>
      <c r="K7" s="7">
        <v>9891.94</v>
      </c>
      <c r="L7" s="45">
        <f t="shared" si="3"/>
        <v>-3.2084651031718661E-2</v>
      </c>
    </row>
    <row r="8" spans="2:12" ht="31.05" customHeight="1" x14ac:dyDescent="0.3">
      <c r="B8" s="74"/>
      <c r="C8" s="28" t="s">
        <v>15</v>
      </c>
      <c r="D8" s="9">
        <v>0</v>
      </c>
      <c r="E8" s="9">
        <v>3364.34</v>
      </c>
      <c r="F8" s="45" t="s">
        <v>14</v>
      </c>
      <c r="G8" s="46">
        <v>0</v>
      </c>
      <c r="H8" s="7">
        <v>2727.37</v>
      </c>
      <c r="I8" s="45" t="s">
        <v>14</v>
      </c>
      <c r="J8" s="7">
        <v>0</v>
      </c>
      <c r="K8" s="7">
        <v>2421.4299999999998</v>
      </c>
      <c r="L8" s="45" t="s">
        <v>14</v>
      </c>
    </row>
    <row r="9" spans="2:12" ht="31.05" customHeight="1" thickBot="1" x14ac:dyDescent="0.35">
      <c r="B9" s="75"/>
      <c r="C9" s="29" t="s">
        <v>16</v>
      </c>
      <c r="D9" s="12">
        <v>2041.08</v>
      </c>
      <c r="E9" s="12">
        <v>101.27</v>
      </c>
      <c r="F9" s="45">
        <f t="shared" si="1"/>
        <v>-0.95038411037293979</v>
      </c>
      <c r="G9" s="17">
        <v>3785.05</v>
      </c>
      <c r="H9" s="17">
        <v>1526.12</v>
      </c>
      <c r="I9" s="45">
        <f t="shared" si="2"/>
        <v>-0.596803212639199</v>
      </c>
      <c r="J9" s="17">
        <v>4160.51</v>
      </c>
      <c r="K9" s="17">
        <v>2052.7600000000002</v>
      </c>
      <c r="L9" s="45">
        <f t="shared" si="3"/>
        <v>-0.5066085648153712</v>
      </c>
    </row>
    <row r="10" spans="2:12" ht="31.05" customHeight="1" thickTop="1" x14ac:dyDescent="0.3">
      <c r="B10" s="78" t="s">
        <v>43</v>
      </c>
      <c r="C10" s="44" t="s">
        <v>44</v>
      </c>
      <c r="D10" s="15">
        <f>SUM(D11:D13)</f>
        <v>22943.789999999997</v>
      </c>
      <c r="E10" s="15">
        <f>SUM(E11:E13)</f>
        <v>20897.489999999998</v>
      </c>
      <c r="F10" s="45">
        <f t="shared" si="1"/>
        <v>-8.9187531789647639E-2</v>
      </c>
      <c r="G10" s="15">
        <f t="shared" ref="G10:K10" si="4">SUM(G11:G13)</f>
        <v>18962.77</v>
      </c>
      <c r="H10" s="15">
        <f t="shared" si="4"/>
        <v>18324.61</v>
      </c>
      <c r="I10" s="45">
        <f t="shared" si="2"/>
        <v>-3.3653311198733091E-2</v>
      </c>
      <c r="J10" s="15">
        <f t="shared" si="4"/>
        <v>16921.27</v>
      </c>
      <c r="K10" s="15">
        <f t="shared" si="4"/>
        <v>16704.580000000002</v>
      </c>
      <c r="L10" s="45">
        <f t="shared" si="3"/>
        <v>-1.2805776398579934E-2</v>
      </c>
    </row>
    <row r="11" spans="2:12" ht="31.05" customHeight="1" x14ac:dyDescent="0.3">
      <c r="B11" s="74"/>
      <c r="C11" s="27" t="s">
        <v>20</v>
      </c>
      <c r="D11" s="7">
        <v>19056.32</v>
      </c>
      <c r="E11" s="7">
        <v>17312.759999999998</v>
      </c>
      <c r="F11" s="45">
        <f t="shared" si="1"/>
        <v>-9.1495105036019611E-2</v>
      </c>
      <c r="G11" s="7">
        <v>15180.9</v>
      </c>
      <c r="H11" s="7">
        <v>14704.62</v>
      </c>
      <c r="I11" s="45">
        <f t="shared" si="2"/>
        <v>-3.1373633974270225E-2</v>
      </c>
      <c r="J11" s="7">
        <v>13596.89</v>
      </c>
      <c r="K11" s="7">
        <v>13408.43</v>
      </c>
      <c r="L11" s="45">
        <f t="shared" si="3"/>
        <v>-1.3860522516545999E-2</v>
      </c>
    </row>
    <row r="12" spans="2:12" ht="31.05" customHeight="1" x14ac:dyDescent="0.3">
      <c r="B12" s="74"/>
      <c r="C12" s="27" t="s">
        <v>21</v>
      </c>
      <c r="D12" s="7">
        <v>1982.78</v>
      </c>
      <c r="E12" s="16">
        <v>1846.33</v>
      </c>
      <c r="F12" s="45">
        <f t="shared" si="1"/>
        <v>-6.8817518837188216E-2</v>
      </c>
      <c r="G12" s="7">
        <v>1539.35</v>
      </c>
      <c r="H12" s="16">
        <v>1446.25</v>
      </c>
      <c r="I12" s="45">
        <f t="shared" si="2"/>
        <v>-6.0480072757982208E-2</v>
      </c>
      <c r="J12" s="7">
        <v>1314.13</v>
      </c>
      <c r="K12" s="16">
        <v>1306.6300000000001</v>
      </c>
      <c r="L12" s="45">
        <f t="shared" si="3"/>
        <v>-5.7071979180141992E-3</v>
      </c>
    </row>
    <row r="13" spans="2:12" ht="31.05" customHeight="1" x14ac:dyDescent="0.3">
      <c r="B13" s="74"/>
      <c r="C13" s="38" t="s">
        <v>22</v>
      </c>
      <c r="D13" s="39">
        <v>1904.69</v>
      </c>
      <c r="E13" s="39">
        <v>1738.4</v>
      </c>
      <c r="F13" s="45">
        <f t="shared" si="1"/>
        <v>-8.7305545784353344E-2</v>
      </c>
      <c r="G13" s="39">
        <v>2242.52</v>
      </c>
      <c r="H13" s="39">
        <v>2173.7399999999998</v>
      </c>
      <c r="I13" s="45">
        <f t="shared" si="2"/>
        <v>-3.067085243386913E-2</v>
      </c>
      <c r="J13" s="39">
        <v>2010.25</v>
      </c>
      <c r="K13" s="39">
        <v>1989.52</v>
      </c>
      <c r="L13" s="45">
        <f t="shared" si="3"/>
        <v>-1.0312150230070895E-2</v>
      </c>
    </row>
    <row r="14" spans="2:12" ht="31.05" customHeight="1" thickBot="1" x14ac:dyDescent="0.35">
      <c r="B14" s="75"/>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43224.319999999992</v>
      </c>
      <c r="E15" s="42">
        <f>E4+E10</f>
        <v>42529.159999999996</v>
      </c>
      <c r="F15" s="43">
        <f t="shared" ref="F15" si="5">(E15-D15)/D15</f>
        <v>-1.6082612751339903E-2</v>
      </c>
      <c r="G15" s="42">
        <f>G4+G10</f>
        <v>46739.56</v>
      </c>
      <c r="H15" s="42">
        <f>H4+H10</f>
        <v>46397.72</v>
      </c>
      <c r="I15" s="43">
        <f t="shared" ref="I15" si="6">(H15-G15)/G15</f>
        <v>-7.3137188283329269E-3</v>
      </c>
      <c r="J15" s="42">
        <f>J4+J10</f>
        <v>45305.119999999995</v>
      </c>
      <c r="K15" s="42">
        <f>K4+K10</f>
        <v>44994.770000000004</v>
      </c>
      <c r="L15" s="43">
        <f t="shared" ref="L15" si="7">(K15-J15)/J15</f>
        <v>-6.8502191363799788E-3</v>
      </c>
    </row>
    <row r="16" spans="2:12" ht="31.05" customHeight="1" x14ac:dyDescent="0.3">
      <c r="B16" s="67"/>
      <c r="C16" s="68"/>
      <c r="D16" s="68"/>
      <c r="E16" s="68"/>
      <c r="F16" s="68"/>
      <c r="G16" s="68"/>
      <c r="H16" s="68"/>
      <c r="I16" s="68"/>
      <c r="J16" s="68"/>
      <c r="K16" s="68"/>
      <c r="L16" s="69"/>
    </row>
    <row r="17" spans="2:12" ht="31.05" customHeight="1" x14ac:dyDescent="0.3">
      <c r="B17" s="2" t="s">
        <v>45</v>
      </c>
      <c r="C17" s="27" t="s">
        <v>35</v>
      </c>
      <c r="D17" s="70">
        <f>D15-E15</f>
        <v>695.15999999999622</v>
      </c>
      <c r="E17" s="71"/>
      <c r="F17" s="72"/>
      <c r="G17" s="70">
        <f>G15-H15</f>
        <v>341.83999999999651</v>
      </c>
      <c r="H17" s="71"/>
      <c r="I17" s="72"/>
      <c r="J17" s="70">
        <f>J15-K15</f>
        <v>310.34999999999127</v>
      </c>
      <c r="K17" s="71"/>
      <c r="L17" s="72"/>
    </row>
    <row r="18" spans="2:12" ht="31.05" customHeight="1" x14ac:dyDescent="0.3">
      <c r="B18" s="6"/>
      <c r="C18" s="27" t="s">
        <v>36</v>
      </c>
      <c r="D18" s="79">
        <f>D4-E4</f>
        <v>-1351.1399999999994</v>
      </c>
      <c r="E18" s="80"/>
      <c r="F18" s="81"/>
      <c r="G18" s="79">
        <f>G4-H4</f>
        <v>-296.32000000000335</v>
      </c>
      <c r="H18" s="80"/>
      <c r="I18" s="81"/>
      <c r="J18" s="79">
        <f>J4-K4</f>
        <v>93.659999999996217</v>
      </c>
      <c r="K18" s="80"/>
      <c r="L18" s="81"/>
    </row>
    <row r="19" spans="2:12" ht="31.05" customHeight="1" x14ac:dyDescent="0.3">
      <c r="B19" s="6"/>
      <c r="C19" s="27" t="s">
        <v>37</v>
      </c>
      <c r="D19" s="79">
        <f>D10-E10</f>
        <v>2046.2999999999993</v>
      </c>
      <c r="E19" s="80"/>
      <c r="F19" s="81"/>
      <c r="G19" s="79">
        <f>G10-H10</f>
        <v>638.15999999999985</v>
      </c>
      <c r="H19" s="80"/>
      <c r="I19" s="81"/>
      <c r="J19" s="79">
        <f>J10-K10</f>
        <v>216.68999999999869</v>
      </c>
      <c r="K19" s="80"/>
      <c r="L19" s="81"/>
    </row>
    <row r="20" spans="2:12" ht="31.05" customHeight="1" x14ac:dyDescent="0.3">
      <c r="B20" s="85"/>
      <c r="C20" s="86"/>
      <c r="D20" s="86"/>
      <c r="E20" s="86"/>
      <c r="F20" s="86"/>
      <c r="G20" s="86"/>
      <c r="H20" s="86"/>
      <c r="I20" s="86"/>
      <c r="J20" s="86"/>
      <c r="K20" s="86"/>
      <c r="L20" s="87"/>
    </row>
    <row r="21" spans="2:12" ht="31.05" customHeight="1" x14ac:dyDescent="0.3">
      <c r="B21" s="83" t="s">
        <v>46</v>
      </c>
      <c r="C21" s="84"/>
      <c r="D21" s="88">
        <f>D17/E8</f>
        <v>0.20662596527104757</v>
      </c>
      <c r="E21" s="89"/>
      <c r="F21" s="90"/>
      <c r="G21" s="88">
        <f>G17/H9</f>
        <v>0.22399287080963262</v>
      </c>
      <c r="H21" s="89"/>
      <c r="I21" s="90"/>
      <c r="J21" s="88">
        <f>J17/K9</f>
        <v>0.15118669498625814</v>
      </c>
      <c r="K21" s="89"/>
      <c r="L21" s="90"/>
    </row>
    <row r="25" spans="2:12" ht="31.05" customHeight="1" x14ac:dyDescent="0.3">
      <c r="E25" s="22"/>
    </row>
    <row r="61" spans="2:5" ht="31.05" customHeight="1" x14ac:dyDescent="0.3">
      <c r="B61" s="82"/>
      <c r="C61" s="82"/>
      <c r="D61" s="82"/>
    </row>
    <row r="62" spans="2:5" ht="31.05" customHeight="1" x14ac:dyDescent="0.3">
      <c r="B62" s="82"/>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 ref="G21:I21"/>
    <mergeCell ref="J21:L21"/>
    <mergeCell ref="B2:C3"/>
    <mergeCell ref="D2:F2"/>
    <mergeCell ref="G2:I2"/>
    <mergeCell ref="J2:L2"/>
    <mergeCell ref="B4:B9"/>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17</vt:i4>
      </vt:variant>
    </vt:vector>
  </HeadingPairs>
  <TitlesOfParts>
    <vt:vector size="17" baseType="lpstr">
      <vt:lpstr>Gráficos</vt:lpstr>
      <vt:lpstr>CasoBase</vt:lpstr>
      <vt:lpstr>Ausencia_Diesel&amp;GNL</vt:lpstr>
      <vt:lpstr>Ausencia_Diesel&amp;GNL2</vt:lpstr>
      <vt:lpstr>BESS_Construccion_Masiva</vt:lpstr>
      <vt:lpstr>BESS_Construccion_Masiva2</vt:lpstr>
      <vt:lpstr>Hoja1</vt:lpstr>
      <vt:lpstr>Biomasa_reconversion</vt:lpstr>
      <vt:lpstr>Costos_BESS_A5</vt:lpstr>
      <vt:lpstr>Costos_BESS_D5</vt:lpstr>
      <vt:lpstr>Costos_GNL_A5</vt:lpstr>
      <vt:lpstr>Costos_GNL_D5</vt:lpstr>
      <vt:lpstr>Entrada_Ampliacion_Transmision</vt:lpstr>
      <vt:lpstr>PSP_2029</vt:lpstr>
      <vt:lpstr>PSP_2033</vt:lpstr>
      <vt:lpstr>Sin_PSP_10H</vt:lpstr>
      <vt:lpstr>Ausencia_Diesel&amp;GNL2_apuntes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Ignacio Pérez Ortiz</dc:creator>
  <cp:lastModifiedBy>Ignacio Andrés Pérez Ortiz</cp:lastModifiedBy>
  <dcterms:created xsi:type="dcterms:W3CDTF">2015-06-05T18:19:34Z</dcterms:created>
  <dcterms:modified xsi:type="dcterms:W3CDTF">2025-04-02T20:52:56Z</dcterms:modified>
</cp:coreProperties>
</file>